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4"/>
  </bookViews>
  <sheets>
    <sheet name="DONNEES" sheetId="1" r:id="rId1"/>
    <sheet name="Adresse" sheetId="2" r:id="rId2"/>
    <sheet name="Vitesse" sheetId="3" r:id="rId3"/>
    <sheet name="Route" sheetId="4" r:id="rId4"/>
    <sheet name="Résultat Poussins" sheetId="5" r:id="rId5"/>
    <sheet name="Résultat Pré Licenc" sheetId="6" r:id="rId6"/>
  </sheets>
  <definedNames>
    <definedName name="_xlnm.Print_Titles" localSheetId="1">'Adresse'!$2:$2</definedName>
    <definedName name="_xlnm.Print_Titles" localSheetId="4">'Résultat Poussins'!$1:$2</definedName>
    <definedName name="_xlnm.Print_Titles" localSheetId="3">'Route'!$2:$2</definedName>
    <definedName name="_xlnm.Print_Titles" localSheetId="2">'Vitesse'!$2:$2</definedName>
    <definedName name="_xlnm.Print_Area" localSheetId="1">'Adresse'!$B$2:$N$34</definedName>
    <definedName name="_xlnm.Print_Area" localSheetId="4">'Résultat Poussins'!$C$1:$M$34</definedName>
    <definedName name="_xlnm.Print_Area" localSheetId="3">'Route'!$B$2:$I$34</definedName>
    <definedName name="_xlnm.Print_Area" localSheetId="2">'Vitesse'!$A$2:$I$34</definedName>
  </definedNames>
  <calcPr fullCalcOnLoad="1"/>
</workbook>
</file>

<file path=xl/sharedStrings.xml><?xml version="1.0" encoding="utf-8"?>
<sst xmlns="http://schemas.openxmlformats.org/spreadsheetml/2006/main" count="321" uniqueCount="129">
  <si>
    <t>Dossard</t>
  </si>
  <si>
    <t>CLUB</t>
  </si>
  <si>
    <t>code club</t>
  </si>
  <si>
    <t>Nom</t>
  </si>
  <si>
    <t>Prénom</t>
  </si>
  <si>
    <t>Né en</t>
  </si>
  <si>
    <t>féminine</t>
  </si>
  <si>
    <t>POUSSINS</t>
  </si>
  <si>
    <t>CC Châteaubriant</t>
  </si>
  <si>
    <t>GODIOT</t>
  </si>
  <si>
    <t>Hortense</t>
  </si>
  <si>
    <t>F</t>
  </si>
  <si>
    <t>COHEN</t>
  </si>
  <si>
    <t>Stefan</t>
  </si>
  <si>
    <t>VC St Sébastien</t>
  </si>
  <si>
    <t>G Machecoul</t>
  </si>
  <si>
    <t>GIRAUDET</t>
  </si>
  <si>
    <t>Victor</t>
  </si>
  <si>
    <t>CHAILLOT</t>
  </si>
  <si>
    <t>Enzo</t>
  </si>
  <si>
    <t>O C C Cesson</t>
  </si>
  <si>
    <t>LAURENSOT</t>
  </si>
  <si>
    <t>Edgar</t>
  </si>
  <si>
    <t xml:space="preserve">BARON </t>
  </si>
  <si>
    <t>Alexandre</t>
  </si>
  <si>
    <t>R.L. Bazouge</t>
  </si>
  <si>
    <t>BARASCUD</t>
  </si>
  <si>
    <t>Maryse</t>
  </si>
  <si>
    <t>RUEL</t>
  </si>
  <si>
    <t>Dorian</t>
  </si>
  <si>
    <t>A C St Brévin</t>
  </si>
  <si>
    <t>U S Ponchâteau</t>
  </si>
  <si>
    <t>FLEURY</t>
  </si>
  <si>
    <t>Nathan</t>
  </si>
  <si>
    <t>MADIOT</t>
  </si>
  <si>
    <t>Lilian</t>
  </si>
  <si>
    <t>S C Malestroit</t>
  </si>
  <si>
    <t>TREGOUET</t>
  </si>
  <si>
    <t>Maurène</t>
  </si>
  <si>
    <t>CORDELIER</t>
  </si>
  <si>
    <t>Matthieu</t>
  </si>
  <si>
    <t>VIEL</t>
  </si>
  <si>
    <t>Mathéo</t>
  </si>
  <si>
    <t>P Puceul</t>
  </si>
  <si>
    <t>BORGET</t>
  </si>
  <si>
    <t>Evan</t>
  </si>
  <si>
    <t>BOBARD</t>
  </si>
  <si>
    <t>Damien</t>
  </si>
  <si>
    <t>UC   SUD   53</t>
  </si>
  <si>
    <t>O C Nazairien</t>
  </si>
  <si>
    <t>RIAULT</t>
  </si>
  <si>
    <t>Antoine</t>
  </si>
  <si>
    <t>RIBAULT</t>
  </si>
  <si>
    <t>Manon</t>
  </si>
  <si>
    <t>PINARD</t>
  </si>
  <si>
    <t>Ewenn</t>
  </si>
  <si>
    <t xml:space="preserve"> </t>
  </si>
  <si>
    <t>LOSTHE</t>
  </si>
  <si>
    <t>Mattis</t>
  </si>
  <si>
    <t>ALAIMI</t>
  </si>
  <si>
    <t>Rida</t>
  </si>
  <si>
    <t>CHERRUAUD</t>
  </si>
  <si>
    <t>Valentin</t>
  </si>
  <si>
    <t>BLOND</t>
  </si>
  <si>
    <t>Adrien</t>
  </si>
  <si>
    <t>GOBE</t>
  </si>
  <si>
    <t>Lisa</t>
  </si>
  <si>
    <t>LEMARIE</t>
  </si>
  <si>
    <t>Thibault</t>
  </si>
  <si>
    <t>CHIRON</t>
  </si>
  <si>
    <t>Quentin</t>
  </si>
  <si>
    <t>ALEXANDRE</t>
  </si>
  <si>
    <t>Paul Lou</t>
  </si>
  <si>
    <t>BACONNAIS</t>
  </si>
  <si>
    <t>Maxime</t>
  </si>
  <si>
    <t>VOISIN</t>
  </si>
  <si>
    <t>Robin</t>
  </si>
  <si>
    <t>MONGODIN</t>
  </si>
  <si>
    <t>Ghislain</t>
  </si>
  <si>
    <t>MAMBENNE</t>
  </si>
  <si>
    <t>Axel</t>
  </si>
  <si>
    <t>FOUCHER</t>
  </si>
  <si>
    <t>Julien</t>
  </si>
  <si>
    <t>VANNIER</t>
  </si>
  <si>
    <t>Erwan</t>
  </si>
  <si>
    <t>MAISONNEUVE</t>
  </si>
  <si>
    <t>Mathieu</t>
  </si>
  <si>
    <t>TENDRON</t>
  </si>
  <si>
    <t>Constance</t>
  </si>
  <si>
    <t xml:space="preserve">PARIS </t>
  </si>
  <si>
    <t>BESNARD</t>
  </si>
  <si>
    <t>Yanis</t>
  </si>
  <si>
    <t>POUVREAU</t>
  </si>
  <si>
    <t>Aurélien</t>
  </si>
  <si>
    <t>Adresse</t>
  </si>
  <si>
    <t>Vitesse</t>
  </si>
  <si>
    <t>Route</t>
  </si>
  <si>
    <t>TOTAL</t>
  </si>
  <si>
    <t>ordre</t>
  </si>
  <si>
    <t>NOM</t>
  </si>
  <si>
    <t>Filles</t>
  </si>
  <si>
    <t>Pts</t>
  </si>
  <si>
    <t>Place</t>
  </si>
  <si>
    <t>ADRESSE</t>
  </si>
  <si>
    <t>Refus</t>
  </si>
  <si>
    <t>Fautes</t>
  </si>
  <si>
    <t>TEMPS</t>
  </si>
  <si>
    <t>Pénalités</t>
  </si>
  <si>
    <t>Points</t>
  </si>
  <si>
    <t>Temps</t>
  </si>
  <si>
    <t>Pré Licenciés</t>
  </si>
  <si>
    <t>JEUX</t>
  </si>
  <si>
    <t xml:space="preserve">  Prénom</t>
  </si>
  <si>
    <t>Finale</t>
  </si>
  <si>
    <t>US Ponchateau</t>
  </si>
  <si>
    <t>ORIOT</t>
  </si>
  <si>
    <t>Justine</t>
  </si>
  <si>
    <t>CC Chateaubriant</t>
  </si>
  <si>
    <t>PELUSI</t>
  </si>
  <si>
    <t>Lorenzo</t>
  </si>
  <si>
    <t>JACQUEMIN</t>
  </si>
  <si>
    <t>Alice</t>
  </si>
  <si>
    <t>Machecoul</t>
  </si>
  <si>
    <t>Sarah</t>
  </si>
  <si>
    <t>R L Bazouge</t>
  </si>
  <si>
    <t>Priscille</t>
  </si>
  <si>
    <t>LETILLY</t>
  </si>
  <si>
    <t>Nolan</t>
  </si>
  <si>
    <t>LIVET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</si>
</sst>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0"/>
    <numFmt numFmtId="165" formatCode="mm:ss.00"/>
    <numFmt numFmtId="166" formatCode="0.000"/>
  </numFmts>
  <fonts count="13"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sz val="9"/>
      <name val="Calibri"/>
      <family val="2"/>
    </font>
    <font>
      <sz val="8"/>
      <name val="Calibri"/>
      <family val="2"/>
    </font>
    <font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sz val="11"/>
      <name val="Calibri"/>
      <family val="2"/>
    </font>
    <font>
      <u val="single"/>
      <sz val="11"/>
      <name val="Calibri"/>
      <family val="2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33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 textRotation="90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textRotation="90"/>
    </xf>
    <xf numFmtId="49" fontId="1" fillId="0" borderId="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2" fillId="0" borderId="3" xfId="0" applyFont="1" applyFill="1" applyBorder="1" applyAlignment="1">
      <alignment/>
    </xf>
    <xf numFmtId="0" fontId="2" fillId="0" borderId="3" xfId="0" applyFont="1" applyFill="1" applyBorder="1" applyAlignment="1">
      <alignment vertical="center"/>
    </xf>
    <xf numFmtId="0" fontId="2" fillId="0" borderId="3" xfId="0" applyNumberFormat="1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2" fillId="0" borderId="4" xfId="0" applyFont="1" applyFill="1" applyBorder="1" applyAlignment="1">
      <alignment/>
    </xf>
    <xf numFmtId="0" fontId="2" fillId="0" borderId="4" xfId="0" applyFont="1" applyFill="1" applyBorder="1" applyAlignment="1">
      <alignment/>
    </xf>
    <xf numFmtId="0" fontId="2" fillId="0" borderId="4" xfId="0" applyFont="1" applyBorder="1" applyAlignment="1">
      <alignment/>
    </xf>
    <xf numFmtId="164" fontId="2" fillId="0" borderId="4" xfId="0" applyNumberFormat="1" applyFont="1" applyBorder="1" applyAlignment="1">
      <alignment horizontal="center"/>
    </xf>
    <xf numFmtId="0" fontId="2" fillId="0" borderId="4" xfId="0" applyFont="1" applyFill="1" applyBorder="1" applyAlignment="1">
      <alignment horizontal="center" vertical="center"/>
    </xf>
    <xf numFmtId="0" fontId="2" fillId="0" borderId="4" xfId="0" applyFont="1" applyBorder="1" applyAlignment="1">
      <alignment/>
    </xf>
    <xf numFmtId="0" fontId="2" fillId="0" borderId="4" xfId="0" applyFont="1" applyFill="1" applyBorder="1" applyAlignment="1">
      <alignment vertical="center"/>
    </xf>
    <xf numFmtId="0" fontId="2" fillId="0" borderId="4" xfId="0" applyNumberFormat="1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/>
    </xf>
    <xf numFmtId="164" fontId="2" fillId="0" borderId="4" xfId="0" applyNumberFormat="1" applyFont="1" applyFill="1" applyBorder="1" applyAlignment="1">
      <alignment horizontal="center"/>
    </xf>
    <xf numFmtId="0" fontId="3" fillId="0" borderId="4" xfId="0" applyFont="1" applyBorder="1" applyAlignment="1">
      <alignment/>
    </xf>
    <xf numFmtId="164" fontId="4" fillId="0" borderId="4" xfId="0" applyNumberFormat="1" applyFont="1" applyFill="1" applyBorder="1" applyAlignment="1">
      <alignment horizontal="center"/>
    </xf>
    <xf numFmtId="0" fontId="0" fillId="0" borderId="0" xfId="0" applyFill="1" applyAlignment="1" applyProtection="1">
      <alignment/>
      <protection/>
    </xf>
    <xf numFmtId="0" fontId="0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/>
      <protection/>
    </xf>
    <xf numFmtId="0" fontId="5" fillId="0" borderId="0" xfId="0" applyFont="1" applyFill="1" applyAlignment="1" applyProtection="1">
      <alignment horizontal="center"/>
      <protection/>
    </xf>
    <xf numFmtId="0" fontId="1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6" fillId="0" borderId="5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/>
      <protection/>
    </xf>
    <xf numFmtId="0" fontId="6" fillId="0" borderId="1" xfId="0" applyFont="1" applyFill="1" applyBorder="1" applyAlignment="1" applyProtection="1">
      <alignment horizontal="center"/>
      <protection/>
    </xf>
    <xf numFmtId="0" fontId="0" fillId="0" borderId="6" xfId="0" applyFont="1" applyFill="1" applyBorder="1" applyAlignment="1" applyProtection="1">
      <alignment textRotation="90"/>
      <protection/>
    </xf>
    <xf numFmtId="0" fontId="0" fillId="0" borderId="7" xfId="0" applyFont="1" applyFill="1" applyBorder="1" applyAlignment="1" applyProtection="1">
      <alignment textRotation="90"/>
      <protection/>
    </xf>
    <xf numFmtId="0" fontId="6" fillId="0" borderId="8" xfId="0" applyFont="1" applyFill="1" applyBorder="1" applyAlignment="1" applyProtection="1">
      <alignment textRotation="90"/>
      <protection/>
    </xf>
    <xf numFmtId="0" fontId="1" fillId="0" borderId="8" xfId="0" applyFont="1" applyFill="1" applyBorder="1" applyAlignment="1" applyProtection="1">
      <alignment horizontal="center" vertical="center"/>
      <protection/>
    </xf>
    <xf numFmtId="0" fontId="1" fillId="0" borderId="8" xfId="0" applyFont="1" applyFill="1" applyBorder="1" applyAlignment="1" applyProtection="1">
      <alignment vertical="center"/>
      <protection/>
    </xf>
    <xf numFmtId="0" fontId="1" fillId="0" borderId="8" xfId="0" applyFont="1" applyFill="1" applyBorder="1" applyAlignment="1" applyProtection="1">
      <alignment horizontal="center" vertical="center" textRotation="90"/>
      <protection/>
    </xf>
    <xf numFmtId="0" fontId="1" fillId="0" borderId="2" xfId="0" applyFont="1" applyFill="1" applyBorder="1" applyAlignment="1" applyProtection="1">
      <alignment horizontal="center" vertical="center"/>
      <protection/>
    </xf>
    <xf numFmtId="0" fontId="0" fillId="0" borderId="4" xfId="0" applyFill="1" applyBorder="1" applyAlignment="1" applyProtection="1">
      <alignment/>
      <protection/>
    </xf>
    <xf numFmtId="0" fontId="0" fillId="0" borderId="4" xfId="0" applyFill="1" applyBorder="1" applyAlignment="1" applyProtection="1">
      <alignment/>
      <protection locked="0"/>
    </xf>
    <xf numFmtId="0" fontId="5" fillId="0" borderId="4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/>
    </xf>
    <xf numFmtId="0" fontId="0" fillId="0" borderId="4" xfId="0" applyFont="1" applyFill="1" applyBorder="1" applyAlignment="1" applyProtection="1">
      <alignment horizontal="center"/>
      <protection/>
    </xf>
    <xf numFmtId="0" fontId="0" fillId="0" borderId="4" xfId="0" applyFill="1" applyBorder="1" applyAlignment="1" applyProtection="1">
      <alignment horizontal="center"/>
      <protection locked="0"/>
    </xf>
    <xf numFmtId="0" fontId="0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7" xfId="0" applyFont="1" applyBorder="1" applyAlignment="1">
      <alignment horizontal="center" vertical="center" textRotation="90"/>
    </xf>
    <xf numFmtId="0" fontId="6" fillId="0" borderId="8" xfId="0" applyFont="1" applyBorder="1" applyAlignment="1" applyProtection="1">
      <alignment textRotation="90"/>
      <protection/>
    </xf>
    <xf numFmtId="0" fontId="1" fillId="0" borderId="8" xfId="0" applyFont="1" applyBorder="1" applyAlignment="1" applyProtection="1">
      <alignment horizontal="center" vertical="center"/>
      <protection/>
    </xf>
    <xf numFmtId="0" fontId="1" fillId="0" borderId="8" xfId="0" applyFont="1" applyBorder="1" applyAlignment="1" applyProtection="1">
      <alignment vertical="center"/>
      <protection/>
    </xf>
    <xf numFmtId="0" fontId="1" fillId="0" borderId="8" xfId="0" applyFont="1" applyBorder="1" applyAlignment="1" applyProtection="1">
      <alignment horizontal="center" vertical="center" textRotation="90"/>
      <protection/>
    </xf>
    <xf numFmtId="0" fontId="0" fillId="0" borderId="8" xfId="0" applyBorder="1" applyAlignment="1">
      <alignment vertical="center"/>
    </xf>
    <xf numFmtId="0" fontId="7" fillId="0" borderId="8" xfId="0" applyFont="1" applyBorder="1" applyAlignment="1">
      <alignment horizontal="center" vertical="center" textRotation="90"/>
    </xf>
    <xf numFmtId="0" fontId="8" fillId="0" borderId="8" xfId="0" applyFont="1" applyBorder="1" applyAlignment="1">
      <alignment horizontal="center" vertical="center" textRotation="90"/>
    </xf>
    <xf numFmtId="0" fontId="1" fillId="0" borderId="8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0" fillId="0" borderId="4" xfId="0" applyFill="1" applyBorder="1" applyAlignment="1">
      <alignment/>
    </xf>
    <xf numFmtId="165" fontId="9" fillId="0" borderId="4" xfId="0" applyNumberFormat="1" applyFont="1" applyFill="1" applyBorder="1" applyAlignment="1">
      <alignment horizontal="center"/>
    </xf>
    <xf numFmtId="0" fontId="8" fillId="0" borderId="4" xfId="0" applyNumberFormat="1" applyFont="1" applyFill="1" applyBorder="1" applyAlignment="1" applyProtection="1">
      <alignment horizontal="center"/>
      <protection locked="0"/>
    </xf>
    <xf numFmtId="0" fontId="1" fillId="0" borderId="4" xfId="0" applyFont="1" applyFill="1" applyBorder="1" applyAlignment="1" applyProtection="1">
      <alignment horizontal="center"/>
      <protection locked="0"/>
    </xf>
    <xf numFmtId="165" fontId="9" fillId="0" borderId="4" xfId="0" applyNumberFormat="1" applyFont="1" applyFill="1" applyBorder="1" applyAlignment="1" applyProtection="1">
      <alignment horizontal="center"/>
      <protection locked="0"/>
    </xf>
    <xf numFmtId="165" fontId="0" fillId="0" borderId="4" xfId="0" applyNumberForma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center"/>
    </xf>
    <xf numFmtId="0" fontId="0" fillId="0" borderId="5" xfId="0" applyFont="1" applyFill="1" applyBorder="1" applyAlignment="1">
      <alignment textRotation="90"/>
    </xf>
    <xf numFmtId="0" fontId="6" fillId="0" borderId="4" xfId="0" applyFont="1" applyFill="1" applyBorder="1" applyAlignment="1" applyProtection="1">
      <alignment textRotation="90"/>
      <protection/>
    </xf>
    <xf numFmtId="0" fontId="1" fillId="0" borderId="4" xfId="0" applyFont="1" applyFill="1" applyBorder="1" applyAlignment="1" applyProtection="1">
      <alignment horizontal="center" vertical="center"/>
      <protection/>
    </xf>
    <xf numFmtId="0" fontId="1" fillId="0" borderId="4" xfId="0" applyFont="1" applyFill="1" applyBorder="1" applyAlignment="1" applyProtection="1">
      <alignment horizontal="center" vertical="center" textRotation="90"/>
      <protection/>
    </xf>
    <xf numFmtId="0" fontId="1" fillId="0" borderId="4" xfId="0" applyNumberFormat="1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0" fillId="0" borderId="3" xfId="0" applyFill="1" applyBorder="1" applyAlignment="1">
      <alignment/>
    </xf>
    <xf numFmtId="166" fontId="0" fillId="0" borderId="3" xfId="0" applyNumberFormat="1" applyFill="1" applyBorder="1" applyAlignment="1">
      <alignment horizontal="center"/>
    </xf>
    <xf numFmtId="0" fontId="0" fillId="0" borderId="3" xfId="0" applyFill="1" applyBorder="1" applyAlignment="1">
      <alignment horizontal="center"/>
    </xf>
    <xf numFmtId="166" fontId="0" fillId="0" borderId="4" xfId="0" applyNumberFormat="1" applyFill="1" applyBorder="1" applyAlignment="1">
      <alignment horizontal="center"/>
    </xf>
    <xf numFmtId="0" fontId="0" fillId="0" borderId="10" xfId="0" applyFont="1" applyFill="1" applyBorder="1" applyAlignment="1">
      <alignment textRotation="90"/>
    </xf>
    <xf numFmtId="0" fontId="6" fillId="0" borderId="5" xfId="0" applyFont="1" applyFill="1" applyBorder="1" applyAlignment="1" applyProtection="1">
      <alignment textRotation="90"/>
      <protection/>
    </xf>
    <xf numFmtId="0" fontId="1" fillId="0" borderId="1" xfId="0" applyFont="1" applyFill="1" applyBorder="1" applyAlignment="1" applyProtection="1">
      <alignment horizontal="center" vertical="center"/>
      <protection/>
    </xf>
    <xf numFmtId="0" fontId="1" fillId="0" borderId="1" xfId="0" applyFont="1" applyFill="1" applyBorder="1" applyAlignment="1" applyProtection="1">
      <alignment horizontal="center" vertical="center" textRotation="90"/>
      <protection/>
    </xf>
    <xf numFmtId="0" fontId="1" fillId="0" borderId="1" xfId="0" applyFont="1" applyFill="1" applyBorder="1" applyAlignment="1">
      <alignment horizontal="center" vertical="center"/>
    </xf>
    <xf numFmtId="0" fontId="1" fillId="0" borderId="11" xfId="0" applyFont="1" applyFill="1" applyBorder="1" applyAlignment="1">
      <alignment horizontal="center" vertical="center"/>
    </xf>
    <xf numFmtId="0" fontId="0" fillId="0" borderId="4" xfId="0" applyFill="1" applyBorder="1" applyAlignment="1" applyProtection="1">
      <alignment horizontal="right"/>
      <protection/>
    </xf>
    <xf numFmtId="0" fontId="0" fillId="0" borderId="3" xfId="0" applyFont="1" applyFill="1" applyBorder="1" applyAlignment="1">
      <alignment horizontal="center"/>
    </xf>
    <xf numFmtId="0" fontId="0" fillId="0" borderId="3" xfId="0" applyFill="1" applyBorder="1" applyAlignment="1" applyProtection="1">
      <alignment/>
      <protection/>
    </xf>
    <xf numFmtId="0" fontId="5" fillId="0" borderId="3" xfId="0" applyFont="1" applyFill="1" applyBorder="1" applyAlignment="1" applyProtection="1">
      <alignment horizontal="center"/>
      <protection/>
    </xf>
    <xf numFmtId="0" fontId="0" fillId="0" borderId="3" xfId="0" applyFill="1" applyBorder="1" applyAlignment="1" applyProtection="1">
      <alignment horizontal="right"/>
      <protection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0" xfId="0" applyBorder="1" applyAlignment="1">
      <alignment/>
    </xf>
    <xf numFmtId="0" fontId="1" fillId="0" borderId="12" xfId="0" applyFont="1" applyBorder="1" applyAlignment="1">
      <alignment horizontal="center"/>
    </xf>
    <xf numFmtId="0" fontId="0" fillId="0" borderId="12" xfId="0" applyFont="1" applyBorder="1" applyAlignment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4" xfId="0" applyFont="1" applyBorder="1" applyAlignment="1">
      <alignment textRotation="90"/>
    </xf>
    <xf numFmtId="0" fontId="0" fillId="0" borderId="4" xfId="0" applyFont="1" applyBorder="1" applyAlignment="1">
      <alignment horizontal="center" vertical="center"/>
    </xf>
    <xf numFmtId="0" fontId="0" fillId="0" borderId="4" xfId="0" applyFont="1" applyBorder="1" applyAlignment="1">
      <alignment vertical="center"/>
    </xf>
    <xf numFmtId="0" fontId="0" fillId="0" borderId="4" xfId="0" applyBorder="1" applyAlignment="1">
      <alignment vertical="center"/>
    </xf>
    <xf numFmtId="0" fontId="9" fillId="0" borderId="4" xfId="0" applyFont="1" applyBorder="1" applyAlignment="1">
      <alignment horizontal="center" vertical="center" textRotation="90"/>
    </xf>
    <xf numFmtId="0" fontId="8" fillId="0" borderId="3" xfId="0" applyFont="1" applyBorder="1" applyAlignment="1">
      <alignment vertical="center" textRotation="90"/>
    </xf>
    <xf numFmtId="0" fontId="8" fillId="0" borderId="3" xfId="0" applyFont="1" applyBorder="1" applyAlignment="1">
      <alignment horizontal="center" vertical="center" textRotation="90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>
      <alignment horizontal="center" vertical="center" textRotation="90"/>
    </xf>
    <xf numFmtId="0" fontId="10" fillId="0" borderId="4" xfId="0" applyFont="1" applyBorder="1" applyAlignment="1">
      <alignment horizontal="center"/>
    </xf>
    <xf numFmtId="0" fontId="11" fillId="0" borderId="4" xfId="0" applyFont="1" applyBorder="1" applyAlignment="1">
      <alignment/>
    </xf>
    <xf numFmtId="0" fontId="12" fillId="0" borderId="4" xfId="0" applyFont="1" applyBorder="1" applyAlignment="1">
      <alignment/>
    </xf>
    <xf numFmtId="0" fontId="11" fillId="0" borderId="4" xfId="0" applyFont="1" applyBorder="1" applyAlignment="1">
      <alignment horizontal="center"/>
    </xf>
    <xf numFmtId="165" fontId="9" fillId="0" borderId="4" xfId="0" applyNumberFormat="1" applyFont="1" applyBorder="1" applyAlignment="1">
      <alignment horizontal="center"/>
    </xf>
    <xf numFmtId="165" fontId="7" fillId="0" borderId="4" xfId="0" applyNumberFormat="1" applyFont="1" applyBorder="1" applyAlignment="1">
      <alignment horizontal="center"/>
    </xf>
    <xf numFmtId="0" fontId="7" fillId="0" borderId="4" xfId="0" applyNumberFormat="1" applyFont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10" fillId="0" borderId="4" xfId="0" applyNumberFormat="1" applyFont="1" applyBorder="1" applyAlignment="1">
      <alignment horizontal="center"/>
    </xf>
    <xf numFmtId="166" fontId="0" fillId="0" borderId="4" xfId="0" applyNumberFormat="1" applyBorder="1" applyAlignment="1">
      <alignment horizontal="center"/>
    </xf>
    <xf numFmtId="1" fontId="0" fillId="0" borderId="4" xfId="0" applyNumberFormat="1" applyBorder="1" applyAlignment="1">
      <alignment horizontal="center"/>
    </xf>
    <xf numFmtId="164" fontId="11" fillId="0" borderId="4" xfId="0" applyNumberFormat="1" applyFont="1" applyBorder="1" applyAlignment="1">
      <alignment horizontal="center"/>
    </xf>
    <xf numFmtId="165" fontId="5" fillId="0" borderId="4" xfId="0" applyNumberFormat="1" applyFont="1" applyBorder="1" applyAlignment="1">
      <alignment horizontal="center"/>
    </xf>
    <xf numFmtId="0" fontId="11" fillId="0" borderId="4" xfId="0" applyFont="1" applyFill="1" applyBorder="1" applyAlignment="1">
      <alignment/>
    </xf>
    <xf numFmtId="0" fontId="12" fillId="0" borderId="4" xfId="0" applyFont="1" applyFill="1" applyBorder="1" applyAlignment="1">
      <alignment/>
    </xf>
    <xf numFmtId="0" fontId="2" fillId="0" borderId="4" xfId="0" applyFont="1" applyBorder="1" applyAlignment="1">
      <alignment horizontal="center"/>
    </xf>
    <xf numFmtId="0" fontId="0" fillId="0" borderId="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8" xfId="0" applyNumberFormat="1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Fill="1" applyBorder="1" applyAlignment="1" applyProtection="1">
      <alignment horizontal="center"/>
      <protection/>
    </xf>
    <xf numFmtId="0" fontId="1" fillId="0" borderId="11" xfId="0" applyFont="1" applyFill="1" applyBorder="1" applyAlignment="1" applyProtection="1">
      <alignment horizontal="center"/>
      <protection/>
    </xf>
    <xf numFmtId="0" fontId="0" fillId="0" borderId="17" xfId="0" applyFont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4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9"/>
  <sheetViews>
    <sheetView workbookViewId="0" topLeftCell="A1">
      <selection activeCell="N11" sqref="L2:N11"/>
    </sheetView>
  </sheetViews>
  <sheetFormatPr defaultColWidth="11.421875" defaultRowHeight="12.75"/>
  <cols>
    <col min="1" max="1" width="3.28125" style="0" customWidth="1"/>
    <col min="2" max="2" width="15.140625" style="0" customWidth="1"/>
    <col min="3" max="3" width="6.28125" style="0" customWidth="1"/>
    <col min="4" max="4" width="14.421875" style="0" customWidth="1"/>
    <col min="5" max="5" width="13.57421875" style="0" customWidth="1"/>
    <col min="7" max="7" width="11.421875" style="1" customWidth="1"/>
    <col min="8" max="8" width="4.8515625" style="0" customWidth="1"/>
    <col min="9" max="9" width="6.00390625" style="0" customWidth="1"/>
    <col min="11" max="11" width="6.421875" style="2" customWidth="1"/>
    <col min="12" max="12" width="13.421875" style="0" customWidth="1"/>
    <col min="13" max="13" width="13.28125" style="0" customWidth="1"/>
    <col min="14" max="14" width="15.28125" style="0" customWidth="1"/>
  </cols>
  <sheetData>
    <row r="1" spans="1:14" ht="42.75">
      <c r="A1" s="3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5" t="s">
        <v>5</v>
      </c>
      <c r="G1" s="6" t="s">
        <v>6</v>
      </c>
      <c r="L1" s="124" t="s">
        <v>7</v>
      </c>
      <c r="M1" s="124"/>
      <c r="N1" s="124"/>
    </row>
    <row r="2" spans="1:14" ht="12.75">
      <c r="A2" s="7">
        <v>11</v>
      </c>
      <c r="B2" s="8" t="s">
        <v>8</v>
      </c>
      <c r="C2" s="7"/>
      <c r="D2" s="9" t="s">
        <v>9</v>
      </c>
      <c r="E2" s="9" t="s">
        <v>10</v>
      </c>
      <c r="F2" s="10">
        <v>2003</v>
      </c>
      <c r="G2" s="11" t="s">
        <v>11</v>
      </c>
      <c r="H2">
        <v>1</v>
      </c>
      <c r="I2">
        <v>1</v>
      </c>
      <c r="J2">
        <v>1</v>
      </c>
      <c r="K2" s="12">
        <v>35</v>
      </c>
      <c r="L2" s="13" t="s">
        <v>12</v>
      </c>
      <c r="M2" s="14" t="s">
        <v>13</v>
      </c>
      <c r="N2" s="14" t="s">
        <v>14</v>
      </c>
    </row>
    <row r="3" spans="1:14" ht="12.75">
      <c r="A3" s="7">
        <v>12</v>
      </c>
      <c r="B3" s="14" t="s">
        <v>15</v>
      </c>
      <c r="C3" s="7"/>
      <c r="D3" s="13" t="s">
        <v>16</v>
      </c>
      <c r="E3" s="15" t="s">
        <v>17</v>
      </c>
      <c r="F3" s="16">
        <v>2003</v>
      </c>
      <c r="G3" s="17"/>
      <c r="H3">
        <v>2</v>
      </c>
      <c r="I3">
        <v>1</v>
      </c>
      <c r="J3">
        <v>2</v>
      </c>
      <c r="K3" s="12">
        <v>29</v>
      </c>
      <c r="L3" s="18" t="s">
        <v>18</v>
      </c>
      <c r="M3" s="15" t="s">
        <v>19</v>
      </c>
      <c r="N3" s="15" t="s">
        <v>14</v>
      </c>
    </row>
    <row r="4" spans="1:14" ht="12.75">
      <c r="A4" s="7">
        <v>13</v>
      </c>
      <c r="B4" s="14" t="s">
        <v>20</v>
      </c>
      <c r="C4" s="7"/>
      <c r="D4" s="19" t="s">
        <v>21</v>
      </c>
      <c r="E4" s="19" t="s">
        <v>22</v>
      </c>
      <c r="F4" s="20">
        <v>2004</v>
      </c>
      <c r="G4" s="21"/>
      <c r="H4">
        <v>3</v>
      </c>
      <c r="I4">
        <v>1</v>
      </c>
      <c r="J4">
        <v>3</v>
      </c>
      <c r="K4" s="12">
        <v>32</v>
      </c>
      <c r="L4" s="18" t="s">
        <v>23</v>
      </c>
      <c r="M4" s="15" t="s">
        <v>24</v>
      </c>
      <c r="N4" s="14" t="s">
        <v>25</v>
      </c>
    </row>
    <row r="5" spans="1:14" ht="12.75">
      <c r="A5" s="7">
        <v>14</v>
      </c>
      <c r="B5" s="14" t="s">
        <v>25</v>
      </c>
      <c r="C5" s="7"/>
      <c r="D5" s="19" t="s">
        <v>26</v>
      </c>
      <c r="E5" s="19" t="s">
        <v>27</v>
      </c>
      <c r="F5" s="20">
        <v>2003</v>
      </c>
      <c r="G5" s="17" t="s">
        <v>11</v>
      </c>
      <c r="H5">
        <v>4</v>
      </c>
      <c r="I5">
        <v>1</v>
      </c>
      <c r="J5">
        <v>4</v>
      </c>
      <c r="K5" s="12">
        <v>28</v>
      </c>
      <c r="L5" s="18" t="s">
        <v>28</v>
      </c>
      <c r="M5" s="15" t="s">
        <v>29</v>
      </c>
      <c r="N5" s="14" t="s">
        <v>30</v>
      </c>
    </row>
    <row r="6" spans="1:14" ht="12.75">
      <c r="A6" s="7">
        <v>15</v>
      </c>
      <c r="B6" s="14" t="s">
        <v>31</v>
      </c>
      <c r="C6" s="7"/>
      <c r="D6" s="13" t="s">
        <v>32</v>
      </c>
      <c r="E6" s="14" t="s">
        <v>33</v>
      </c>
      <c r="F6" s="22">
        <v>2004</v>
      </c>
      <c r="G6" s="21"/>
      <c r="H6">
        <v>5</v>
      </c>
      <c r="I6">
        <v>1</v>
      </c>
      <c r="J6">
        <v>5</v>
      </c>
      <c r="K6" s="12">
        <v>40</v>
      </c>
      <c r="L6" s="19" t="s">
        <v>34</v>
      </c>
      <c r="M6" s="19" t="s">
        <v>35</v>
      </c>
      <c r="N6" s="14" t="s">
        <v>8</v>
      </c>
    </row>
    <row r="7" spans="1:14" ht="12.75">
      <c r="A7" s="7">
        <v>16</v>
      </c>
      <c r="B7" s="14" t="s">
        <v>36</v>
      </c>
      <c r="C7" s="7"/>
      <c r="D7" s="13" t="s">
        <v>37</v>
      </c>
      <c r="E7" s="14" t="s">
        <v>38</v>
      </c>
      <c r="F7" s="22">
        <v>2004</v>
      </c>
      <c r="G7" s="17" t="s">
        <v>11</v>
      </c>
      <c r="H7">
        <v>7</v>
      </c>
      <c r="I7">
        <v>1</v>
      </c>
      <c r="J7">
        <v>6</v>
      </c>
      <c r="K7" s="12">
        <v>37</v>
      </c>
      <c r="L7" s="18" t="s">
        <v>39</v>
      </c>
      <c r="M7" s="14" t="s">
        <v>40</v>
      </c>
      <c r="N7" s="15" t="s">
        <v>20</v>
      </c>
    </row>
    <row r="8" spans="1:14" ht="12.75">
      <c r="A8" s="7">
        <v>17</v>
      </c>
      <c r="B8" s="14" t="s">
        <v>25</v>
      </c>
      <c r="C8" s="7"/>
      <c r="D8" s="19" t="s">
        <v>41</v>
      </c>
      <c r="E8" s="19" t="s">
        <v>42</v>
      </c>
      <c r="F8" s="20">
        <v>2004</v>
      </c>
      <c r="G8" s="17"/>
      <c r="H8">
        <v>4</v>
      </c>
      <c r="I8">
        <v>6</v>
      </c>
      <c r="J8">
        <v>7</v>
      </c>
      <c r="K8" s="12">
        <v>12</v>
      </c>
      <c r="L8" s="13" t="s">
        <v>16</v>
      </c>
      <c r="M8" s="15" t="s">
        <v>17</v>
      </c>
      <c r="N8" s="14" t="s">
        <v>15</v>
      </c>
    </row>
    <row r="9" spans="1:14" ht="12.75">
      <c r="A9" s="7">
        <v>18</v>
      </c>
      <c r="B9" s="14" t="s">
        <v>43</v>
      </c>
      <c r="C9" s="7"/>
      <c r="D9" s="23" t="s">
        <v>44</v>
      </c>
      <c r="E9" s="14" t="s">
        <v>45</v>
      </c>
      <c r="F9" s="22">
        <v>2003</v>
      </c>
      <c r="G9" s="21"/>
      <c r="H9">
        <v>8</v>
      </c>
      <c r="I9">
        <v>1</v>
      </c>
      <c r="J9">
        <v>8</v>
      </c>
      <c r="K9" s="12">
        <v>21</v>
      </c>
      <c r="L9" s="13" t="s">
        <v>46</v>
      </c>
      <c r="M9" s="14" t="s">
        <v>47</v>
      </c>
      <c r="N9" s="14" t="s">
        <v>48</v>
      </c>
    </row>
    <row r="10" spans="1:14" ht="12.75">
      <c r="A10" s="7">
        <v>19</v>
      </c>
      <c r="B10" s="14" t="s">
        <v>49</v>
      </c>
      <c r="C10" s="7"/>
      <c r="D10" s="13" t="s">
        <v>50</v>
      </c>
      <c r="E10" s="15" t="s">
        <v>51</v>
      </c>
      <c r="F10" s="16">
        <v>2003</v>
      </c>
      <c r="G10" s="21"/>
      <c r="H10">
        <v>9</v>
      </c>
      <c r="I10">
        <v>1</v>
      </c>
      <c r="J10">
        <v>9</v>
      </c>
      <c r="K10" s="12">
        <v>30</v>
      </c>
      <c r="L10" s="19" t="s">
        <v>52</v>
      </c>
      <c r="M10" s="19" t="s">
        <v>53</v>
      </c>
      <c r="N10" s="14" t="s">
        <v>8</v>
      </c>
    </row>
    <row r="11" spans="1:14" ht="12.75">
      <c r="A11" s="7">
        <v>20</v>
      </c>
      <c r="B11" s="14" t="s">
        <v>30</v>
      </c>
      <c r="C11" s="7"/>
      <c r="D11" s="13" t="s">
        <v>54</v>
      </c>
      <c r="E11" s="14" t="s">
        <v>55</v>
      </c>
      <c r="F11" s="22">
        <v>2003</v>
      </c>
      <c r="G11" s="21"/>
      <c r="H11">
        <v>10</v>
      </c>
      <c r="I11">
        <v>1</v>
      </c>
      <c r="J11">
        <v>10</v>
      </c>
      <c r="K11" s="12">
        <v>11</v>
      </c>
      <c r="L11" s="9" t="s">
        <v>9</v>
      </c>
      <c r="M11" s="9" t="s">
        <v>10</v>
      </c>
      <c r="N11" s="8" t="s">
        <v>8</v>
      </c>
    </row>
    <row r="12" spans="1:14" ht="12.75">
      <c r="A12" s="7">
        <v>21</v>
      </c>
      <c r="B12" s="14" t="s">
        <v>48</v>
      </c>
      <c r="C12" s="7"/>
      <c r="D12" s="13" t="s">
        <v>46</v>
      </c>
      <c r="E12" s="14" t="s">
        <v>47</v>
      </c>
      <c r="F12" s="16">
        <v>2003</v>
      </c>
      <c r="G12" s="17"/>
      <c r="H12">
        <v>11</v>
      </c>
      <c r="I12">
        <v>1</v>
      </c>
      <c r="J12" t="s">
        <v>56</v>
      </c>
      <c r="K12" s="12">
        <v>33</v>
      </c>
      <c r="L12" s="18" t="s">
        <v>57</v>
      </c>
      <c r="M12" s="15" t="s">
        <v>58</v>
      </c>
      <c r="N12" s="14" t="s">
        <v>31</v>
      </c>
    </row>
    <row r="13" spans="1:14" ht="12.75">
      <c r="A13" s="7">
        <v>22</v>
      </c>
      <c r="B13" s="14" t="s">
        <v>14</v>
      </c>
      <c r="C13" s="7"/>
      <c r="D13" s="13" t="s">
        <v>59</v>
      </c>
      <c r="E13" s="14" t="s">
        <v>60</v>
      </c>
      <c r="F13" s="22">
        <v>2003</v>
      </c>
      <c r="G13" s="21"/>
      <c r="H13">
        <v>12</v>
      </c>
      <c r="I13">
        <v>1</v>
      </c>
      <c r="K13" s="12">
        <v>13</v>
      </c>
      <c r="L13" s="19" t="s">
        <v>21</v>
      </c>
      <c r="M13" s="19" t="s">
        <v>22</v>
      </c>
      <c r="N13" s="14" t="s">
        <v>20</v>
      </c>
    </row>
    <row r="14" spans="1:14" ht="12.75">
      <c r="A14" s="7">
        <v>23</v>
      </c>
      <c r="B14" s="14" t="s">
        <v>8</v>
      </c>
      <c r="C14" s="7"/>
      <c r="D14" s="19" t="s">
        <v>61</v>
      </c>
      <c r="E14" s="19" t="s">
        <v>62</v>
      </c>
      <c r="F14" s="20">
        <v>2003</v>
      </c>
      <c r="G14" s="17"/>
      <c r="H14">
        <v>1</v>
      </c>
      <c r="I14">
        <v>2</v>
      </c>
      <c r="K14" s="12">
        <v>14</v>
      </c>
      <c r="L14" s="19" t="s">
        <v>26</v>
      </c>
      <c r="M14" s="19" t="s">
        <v>27</v>
      </c>
      <c r="N14" s="14" t="s">
        <v>25</v>
      </c>
    </row>
    <row r="15" spans="1:14" ht="12.75">
      <c r="A15" s="7">
        <v>24</v>
      </c>
      <c r="B15" s="14" t="s">
        <v>20</v>
      </c>
      <c r="C15" s="7"/>
      <c r="D15" s="19" t="s">
        <v>63</v>
      </c>
      <c r="E15" s="19" t="s">
        <v>64</v>
      </c>
      <c r="F15" s="20">
        <v>2004</v>
      </c>
      <c r="G15" s="21"/>
      <c r="H15">
        <v>3</v>
      </c>
      <c r="I15">
        <v>2</v>
      </c>
      <c r="K15" s="12">
        <v>15</v>
      </c>
      <c r="L15" s="13" t="s">
        <v>32</v>
      </c>
      <c r="M15" s="14" t="s">
        <v>33</v>
      </c>
      <c r="N15" s="14" t="s">
        <v>31</v>
      </c>
    </row>
    <row r="16" spans="1:14" ht="12.75">
      <c r="A16" s="7">
        <v>25</v>
      </c>
      <c r="B16" s="14" t="s">
        <v>25</v>
      </c>
      <c r="C16" s="7"/>
      <c r="D16" s="19" t="s">
        <v>65</v>
      </c>
      <c r="E16" s="19" t="s">
        <v>66</v>
      </c>
      <c r="F16" s="20">
        <v>2003</v>
      </c>
      <c r="G16" s="17" t="s">
        <v>11</v>
      </c>
      <c r="H16">
        <v>4</v>
      </c>
      <c r="I16">
        <v>2</v>
      </c>
      <c r="K16" s="12">
        <v>16</v>
      </c>
      <c r="L16" s="13" t="s">
        <v>37</v>
      </c>
      <c r="M16" s="14" t="s">
        <v>38</v>
      </c>
      <c r="N16" s="14" t="s">
        <v>36</v>
      </c>
    </row>
    <row r="17" spans="1:14" ht="12.75">
      <c r="A17" s="7">
        <v>26</v>
      </c>
      <c r="B17" s="14" t="s">
        <v>31</v>
      </c>
      <c r="C17" s="7"/>
      <c r="D17" s="13" t="s">
        <v>67</v>
      </c>
      <c r="E17" s="14" t="s">
        <v>68</v>
      </c>
      <c r="F17" s="22">
        <v>2004</v>
      </c>
      <c r="G17" s="21"/>
      <c r="H17">
        <v>5</v>
      </c>
      <c r="I17">
        <v>2</v>
      </c>
      <c r="K17" s="12">
        <v>17</v>
      </c>
      <c r="L17" s="19" t="s">
        <v>41</v>
      </c>
      <c r="M17" s="19" t="s">
        <v>42</v>
      </c>
      <c r="N17" s="14" t="s">
        <v>25</v>
      </c>
    </row>
    <row r="18" spans="1:14" ht="12.75">
      <c r="A18" s="7">
        <v>27</v>
      </c>
      <c r="B18" s="14" t="s">
        <v>43</v>
      </c>
      <c r="C18" s="7"/>
      <c r="D18" s="13" t="s">
        <v>69</v>
      </c>
      <c r="E18" s="14" t="s">
        <v>70</v>
      </c>
      <c r="F18" s="22">
        <v>2003</v>
      </c>
      <c r="G18" s="21"/>
      <c r="H18">
        <v>8</v>
      </c>
      <c r="I18">
        <v>2</v>
      </c>
      <c r="K18" s="12">
        <v>18</v>
      </c>
      <c r="L18" s="23" t="s">
        <v>44</v>
      </c>
      <c r="M18" s="14" t="s">
        <v>45</v>
      </c>
      <c r="N18" s="14" t="s">
        <v>43</v>
      </c>
    </row>
    <row r="19" spans="1:14" ht="12.75">
      <c r="A19" s="7">
        <v>28</v>
      </c>
      <c r="B19" s="14" t="s">
        <v>30</v>
      </c>
      <c r="C19" s="7"/>
      <c r="D19" s="18" t="s">
        <v>28</v>
      </c>
      <c r="E19" s="15" t="s">
        <v>29</v>
      </c>
      <c r="F19" s="16">
        <v>2003</v>
      </c>
      <c r="G19" s="17"/>
      <c r="H19">
        <v>10</v>
      </c>
      <c r="I19">
        <v>2</v>
      </c>
      <c r="K19" s="12">
        <v>19</v>
      </c>
      <c r="L19" s="13" t="s">
        <v>50</v>
      </c>
      <c r="M19" s="15" t="s">
        <v>51</v>
      </c>
      <c r="N19" s="14" t="s">
        <v>49</v>
      </c>
    </row>
    <row r="20" spans="1:14" ht="12.75">
      <c r="A20" s="7">
        <v>29</v>
      </c>
      <c r="B20" s="15" t="s">
        <v>14</v>
      </c>
      <c r="C20" s="7"/>
      <c r="D20" s="18" t="s">
        <v>18</v>
      </c>
      <c r="E20" s="15" t="s">
        <v>19</v>
      </c>
      <c r="F20" s="16">
        <v>2003</v>
      </c>
      <c r="G20" s="17"/>
      <c r="H20">
        <v>12</v>
      </c>
      <c r="I20">
        <v>2</v>
      </c>
      <c r="K20" s="12">
        <v>20</v>
      </c>
      <c r="L20" s="13" t="s">
        <v>54</v>
      </c>
      <c r="M20" s="14" t="s">
        <v>55</v>
      </c>
      <c r="N20" s="14" t="s">
        <v>30</v>
      </c>
    </row>
    <row r="21" spans="1:14" ht="12.75">
      <c r="A21" s="7">
        <v>30</v>
      </c>
      <c r="B21" s="14" t="s">
        <v>8</v>
      </c>
      <c r="C21" s="7"/>
      <c r="D21" s="19" t="s">
        <v>52</v>
      </c>
      <c r="E21" s="19" t="s">
        <v>53</v>
      </c>
      <c r="F21" s="20">
        <v>2003</v>
      </c>
      <c r="G21" s="17" t="s">
        <v>11</v>
      </c>
      <c r="H21">
        <v>1</v>
      </c>
      <c r="I21">
        <v>3</v>
      </c>
      <c r="K21" s="12">
        <v>22</v>
      </c>
      <c r="L21" s="13" t="s">
        <v>59</v>
      </c>
      <c r="M21" s="14" t="s">
        <v>60</v>
      </c>
      <c r="N21" s="14" t="s">
        <v>14</v>
      </c>
    </row>
    <row r="22" spans="1:14" ht="12.75">
      <c r="A22" s="7">
        <v>31</v>
      </c>
      <c r="B22" s="14" t="s">
        <v>20</v>
      </c>
      <c r="C22" s="7"/>
      <c r="D22" s="13" t="s">
        <v>71</v>
      </c>
      <c r="E22" s="14" t="s">
        <v>72</v>
      </c>
      <c r="F22" s="22">
        <v>2003</v>
      </c>
      <c r="G22" s="21"/>
      <c r="H22">
        <v>3</v>
      </c>
      <c r="I22">
        <v>3</v>
      </c>
      <c r="K22" s="12">
        <v>23</v>
      </c>
      <c r="L22" s="19" t="s">
        <v>61</v>
      </c>
      <c r="M22" s="19" t="s">
        <v>62</v>
      </c>
      <c r="N22" s="14" t="s">
        <v>8</v>
      </c>
    </row>
    <row r="23" spans="1:14" ht="12.75">
      <c r="A23" s="7">
        <v>32</v>
      </c>
      <c r="B23" s="14" t="s">
        <v>25</v>
      </c>
      <c r="C23" s="7"/>
      <c r="D23" s="18" t="s">
        <v>23</v>
      </c>
      <c r="E23" s="15" t="s">
        <v>24</v>
      </c>
      <c r="F23" s="22">
        <v>2003</v>
      </c>
      <c r="G23" s="21"/>
      <c r="H23">
        <v>4</v>
      </c>
      <c r="I23">
        <v>3</v>
      </c>
      <c r="K23" s="12">
        <v>24</v>
      </c>
      <c r="L23" s="19" t="s">
        <v>63</v>
      </c>
      <c r="M23" s="19" t="s">
        <v>64</v>
      </c>
      <c r="N23" s="14" t="s">
        <v>20</v>
      </c>
    </row>
    <row r="24" spans="1:14" ht="12.75">
      <c r="A24" s="7">
        <v>33</v>
      </c>
      <c r="B24" s="14" t="s">
        <v>31</v>
      </c>
      <c r="C24" s="7"/>
      <c r="D24" s="18" t="s">
        <v>57</v>
      </c>
      <c r="E24" s="15" t="s">
        <v>58</v>
      </c>
      <c r="F24" s="16">
        <v>2003</v>
      </c>
      <c r="G24" s="17"/>
      <c r="H24">
        <v>5</v>
      </c>
      <c r="I24">
        <v>3</v>
      </c>
      <c r="K24" s="12">
        <v>25</v>
      </c>
      <c r="L24" s="19" t="s">
        <v>65</v>
      </c>
      <c r="M24" s="19" t="s">
        <v>66</v>
      </c>
      <c r="N24" s="14" t="s">
        <v>25</v>
      </c>
    </row>
    <row r="25" spans="1:14" ht="12.75">
      <c r="A25" s="7">
        <v>34</v>
      </c>
      <c r="B25" s="14" t="s">
        <v>30</v>
      </c>
      <c r="C25" s="7"/>
      <c r="D25" s="13" t="s">
        <v>73</v>
      </c>
      <c r="E25" s="14" t="s">
        <v>74</v>
      </c>
      <c r="F25" s="22">
        <v>2004</v>
      </c>
      <c r="G25" s="21"/>
      <c r="H25">
        <v>10</v>
      </c>
      <c r="I25">
        <v>3</v>
      </c>
      <c r="K25" s="12">
        <v>26</v>
      </c>
      <c r="L25" s="13" t="s">
        <v>67</v>
      </c>
      <c r="M25" s="14" t="s">
        <v>68</v>
      </c>
      <c r="N25" s="14" t="s">
        <v>31</v>
      </c>
    </row>
    <row r="26" spans="1:14" ht="12.75">
      <c r="A26" s="7">
        <v>35</v>
      </c>
      <c r="B26" s="14" t="s">
        <v>14</v>
      </c>
      <c r="C26" s="7"/>
      <c r="D26" s="13" t="s">
        <v>12</v>
      </c>
      <c r="E26" s="14" t="s">
        <v>13</v>
      </c>
      <c r="F26" s="22">
        <v>2003</v>
      </c>
      <c r="G26" s="21"/>
      <c r="H26">
        <v>12</v>
      </c>
      <c r="I26">
        <v>3</v>
      </c>
      <c r="K26" s="12">
        <v>27</v>
      </c>
      <c r="L26" s="13" t="s">
        <v>69</v>
      </c>
      <c r="M26" s="14" t="s">
        <v>70</v>
      </c>
      <c r="N26" s="14" t="s">
        <v>43</v>
      </c>
    </row>
    <row r="27" spans="1:14" ht="12.75">
      <c r="A27" s="7">
        <v>36</v>
      </c>
      <c r="B27" s="14" t="s">
        <v>8</v>
      </c>
      <c r="C27" s="7"/>
      <c r="D27" s="13" t="s">
        <v>75</v>
      </c>
      <c r="E27" s="14" t="s">
        <v>76</v>
      </c>
      <c r="F27" s="22">
        <v>2003</v>
      </c>
      <c r="G27" s="21"/>
      <c r="H27">
        <v>1</v>
      </c>
      <c r="I27">
        <v>4</v>
      </c>
      <c r="K27" s="12">
        <v>31</v>
      </c>
      <c r="L27" s="13" t="s">
        <v>71</v>
      </c>
      <c r="M27" s="14" t="s">
        <v>72</v>
      </c>
      <c r="N27" s="14" t="s">
        <v>20</v>
      </c>
    </row>
    <row r="28" spans="1:14" ht="12.75">
      <c r="A28" s="7">
        <v>37</v>
      </c>
      <c r="B28" s="15" t="s">
        <v>20</v>
      </c>
      <c r="C28" s="7"/>
      <c r="D28" s="18" t="s">
        <v>39</v>
      </c>
      <c r="E28" s="14" t="s">
        <v>40</v>
      </c>
      <c r="F28" s="24">
        <v>2003</v>
      </c>
      <c r="G28" s="21"/>
      <c r="H28">
        <v>3</v>
      </c>
      <c r="I28">
        <v>4</v>
      </c>
      <c r="K28" s="12">
        <v>34</v>
      </c>
      <c r="L28" s="13" t="s">
        <v>73</v>
      </c>
      <c r="M28" s="14" t="s">
        <v>74</v>
      </c>
      <c r="N28" s="14" t="s">
        <v>30</v>
      </c>
    </row>
    <row r="29" spans="1:14" ht="12.75">
      <c r="A29" s="7">
        <v>38</v>
      </c>
      <c r="B29" s="14" t="s">
        <v>25</v>
      </c>
      <c r="C29" s="7"/>
      <c r="D29" s="18" t="s">
        <v>77</v>
      </c>
      <c r="E29" s="15" t="s">
        <v>78</v>
      </c>
      <c r="F29" s="22">
        <v>2003</v>
      </c>
      <c r="G29" s="21"/>
      <c r="H29">
        <v>4</v>
      </c>
      <c r="I29">
        <v>4</v>
      </c>
      <c r="K29" s="12">
        <v>36</v>
      </c>
      <c r="L29" s="13" t="s">
        <v>75</v>
      </c>
      <c r="M29" s="14" t="s">
        <v>76</v>
      </c>
      <c r="N29" s="14" t="s">
        <v>8</v>
      </c>
    </row>
    <row r="30" spans="1:14" ht="12.75">
      <c r="A30" s="7">
        <v>39</v>
      </c>
      <c r="B30" s="15" t="s">
        <v>14</v>
      </c>
      <c r="C30" s="7"/>
      <c r="D30" s="13" t="s">
        <v>79</v>
      </c>
      <c r="E30" s="14" t="s">
        <v>80</v>
      </c>
      <c r="F30" s="22">
        <v>2004</v>
      </c>
      <c r="G30" s="21"/>
      <c r="H30">
        <v>12</v>
      </c>
      <c r="I30">
        <v>4</v>
      </c>
      <c r="K30" s="12">
        <v>38</v>
      </c>
      <c r="L30" s="18" t="s">
        <v>77</v>
      </c>
      <c r="M30" s="15" t="s">
        <v>78</v>
      </c>
      <c r="N30" s="14" t="s">
        <v>25</v>
      </c>
    </row>
    <row r="31" spans="1:14" ht="12.75">
      <c r="A31" s="7">
        <v>40</v>
      </c>
      <c r="B31" s="14" t="s">
        <v>8</v>
      </c>
      <c r="C31" s="7"/>
      <c r="D31" s="19" t="s">
        <v>34</v>
      </c>
      <c r="E31" s="19" t="s">
        <v>35</v>
      </c>
      <c r="F31" s="20">
        <v>2003</v>
      </c>
      <c r="G31" s="17"/>
      <c r="H31">
        <v>1</v>
      </c>
      <c r="I31">
        <v>5</v>
      </c>
      <c r="K31" s="12">
        <v>39</v>
      </c>
      <c r="L31" s="13" t="s">
        <v>81</v>
      </c>
      <c r="M31" s="14" t="s">
        <v>82</v>
      </c>
      <c r="N31" s="15" t="s">
        <v>14</v>
      </c>
    </row>
    <row r="32" spans="1:14" ht="12.75">
      <c r="A32" s="7">
        <v>41</v>
      </c>
      <c r="B32" s="14" t="s">
        <v>25</v>
      </c>
      <c r="C32" s="7"/>
      <c r="D32" s="18" t="s">
        <v>83</v>
      </c>
      <c r="E32" s="15" t="s">
        <v>84</v>
      </c>
      <c r="F32" s="22">
        <v>2004</v>
      </c>
      <c r="G32" s="17"/>
      <c r="H32">
        <v>4</v>
      </c>
      <c r="I32">
        <v>5</v>
      </c>
      <c r="K32" s="12">
        <v>41</v>
      </c>
      <c r="L32" s="18" t="s">
        <v>83</v>
      </c>
      <c r="M32" s="15" t="s">
        <v>84</v>
      </c>
      <c r="N32" s="14" t="s">
        <v>25</v>
      </c>
    </row>
    <row r="33" spans="1:14" ht="12.75">
      <c r="A33" s="7">
        <v>42</v>
      </c>
      <c r="B33" s="14" t="s">
        <v>14</v>
      </c>
      <c r="C33" s="7"/>
      <c r="D33" s="18" t="s">
        <v>85</v>
      </c>
      <c r="E33" s="15" t="s">
        <v>86</v>
      </c>
      <c r="F33" s="16">
        <v>2004</v>
      </c>
      <c r="G33" s="17"/>
      <c r="H33">
        <v>12</v>
      </c>
      <c r="I33">
        <v>5</v>
      </c>
      <c r="K33" s="12">
        <v>42</v>
      </c>
      <c r="L33" s="18" t="s">
        <v>87</v>
      </c>
      <c r="M33" s="15" t="s">
        <v>88</v>
      </c>
      <c r="N33" s="14" t="s">
        <v>14</v>
      </c>
    </row>
    <row r="34" spans="1:14" ht="12.75">
      <c r="A34" s="7">
        <v>43</v>
      </c>
      <c r="B34" s="15" t="s">
        <v>8</v>
      </c>
      <c r="C34" s="7"/>
      <c r="D34" s="18" t="s">
        <v>89</v>
      </c>
      <c r="E34" s="15" t="s">
        <v>35</v>
      </c>
      <c r="F34" s="16">
        <v>2003</v>
      </c>
      <c r="G34" s="21"/>
      <c r="H34">
        <v>1</v>
      </c>
      <c r="I34">
        <v>6</v>
      </c>
      <c r="K34" s="12">
        <v>43</v>
      </c>
      <c r="L34" s="18" t="s">
        <v>89</v>
      </c>
      <c r="M34" s="15" t="s">
        <v>35</v>
      </c>
      <c r="N34" s="15" t="s">
        <v>8</v>
      </c>
    </row>
    <row r="35" spans="1:14" ht="12.75">
      <c r="A35" s="7">
        <v>44</v>
      </c>
      <c r="B35" s="14" t="s">
        <v>25</v>
      </c>
      <c r="C35" s="7"/>
      <c r="D35" s="19" t="s">
        <v>90</v>
      </c>
      <c r="E35" s="19" t="s">
        <v>91</v>
      </c>
      <c r="F35" s="20">
        <v>2004</v>
      </c>
      <c r="G35" s="21"/>
      <c r="H35">
        <v>4</v>
      </c>
      <c r="I35">
        <v>7</v>
      </c>
      <c r="K35" s="12">
        <v>44</v>
      </c>
      <c r="L35" s="19" t="s">
        <v>90</v>
      </c>
      <c r="M35" s="19" t="s">
        <v>91</v>
      </c>
      <c r="N35" s="14" t="s">
        <v>25</v>
      </c>
    </row>
    <row r="36" spans="1:7" ht="12.75">
      <c r="A36" s="7">
        <v>45</v>
      </c>
      <c r="B36" s="14" t="s">
        <v>14</v>
      </c>
      <c r="C36" s="7"/>
      <c r="D36" s="13" t="s">
        <v>92</v>
      </c>
      <c r="E36" s="14" t="s">
        <v>93</v>
      </c>
      <c r="F36" s="22">
        <v>2004</v>
      </c>
      <c r="G36" s="21"/>
    </row>
    <row r="37" spans="1:7" ht="12.75">
      <c r="A37" s="7"/>
      <c r="B37" s="14"/>
      <c r="C37" s="7"/>
      <c r="D37" s="13"/>
      <c r="E37" s="14"/>
      <c r="F37" s="22"/>
      <c r="G37" s="21"/>
    </row>
    <row r="38" spans="1:7" ht="12.75">
      <c r="A38" s="7"/>
      <c r="B38" s="14"/>
      <c r="C38" s="7"/>
      <c r="D38" s="13"/>
      <c r="E38" s="14"/>
      <c r="F38" s="22"/>
      <c r="G38" s="21"/>
    </row>
    <row r="39" spans="1:7" ht="12.75">
      <c r="A39" s="7"/>
      <c r="B39" s="14"/>
      <c r="C39" s="7"/>
      <c r="D39" s="13"/>
      <c r="E39" s="14"/>
      <c r="F39" s="22"/>
      <c r="G39" s="21"/>
    </row>
  </sheetData>
  <mergeCells count="1">
    <mergeCell ref="L1:N1"/>
  </mergeCells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4"/>
  <sheetViews>
    <sheetView workbookViewId="0" topLeftCell="B2">
      <selection activeCell="I1" activeCellId="1" sqref="L2:N11 I1:N1"/>
    </sheetView>
  </sheetViews>
  <sheetFormatPr defaultColWidth="11.421875" defaultRowHeight="12.75"/>
  <cols>
    <col min="1" max="1" width="0" style="0" hidden="1" customWidth="1"/>
    <col min="2" max="2" width="4.00390625" style="0" customWidth="1"/>
    <col min="3" max="3" width="17.7109375" style="0" customWidth="1"/>
    <col min="4" max="5" width="20.7109375" style="0" customWidth="1"/>
    <col min="6" max="8" width="0" style="0" hidden="1" customWidth="1"/>
    <col min="9" max="9" width="3.140625" style="0" customWidth="1"/>
    <col min="10" max="10" width="3.7109375" style="0" customWidth="1"/>
    <col min="11" max="11" width="9.7109375" style="0" customWidth="1"/>
    <col min="12" max="12" width="0" style="0" hidden="1" customWidth="1"/>
    <col min="13" max="13" width="8.421875" style="0" customWidth="1"/>
    <col min="14" max="14" width="7.28125" style="0" customWidth="1"/>
  </cols>
  <sheetData>
    <row r="1" spans="3:14" ht="12.75" hidden="1">
      <c r="C1" s="47"/>
      <c r="D1" s="48"/>
      <c r="E1" s="48"/>
      <c r="F1" s="48"/>
      <c r="G1" s="2"/>
      <c r="I1" s="125" t="s">
        <v>103</v>
      </c>
      <c r="J1" s="125"/>
      <c r="K1" s="125"/>
      <c r="L1" s="125"/>
      <c r="M1" s="125"/>
      <c r="N1" s="125"/>
    </row>
    <row r="2" spans="1:14" ht="44.25" customHeight="1">
      <c r="A2" s="49" t="s">
        <v>1</v>
      </c>
      <c r="B2" s="50" t="s">
        <v>0</v>
      </c>
      <c r="C2" s="51" t="s">
        <v>99</v>
      </c>
      <c r="D2" s="52" t="s">
        <v>4</v>
      </c>
      <c r="E2" s="52" t="s">
        <v>1</v>
      </c>
      <c r="F2" s="53" t="s">
        <v>5</v>
      </c>
      <c r="G2" s="53" t="s">
        <v>100</v>
      </c>
      <c r="H2" s="54"/>
      <c r="I2" s="55" t="s">
        <v>104</v>
      </c>
      <c r="J2" s="56" t="s">
        <v>105</v>
      </c>
      <c r="K2" s="57" t="s">
        <v>106</v>
      </c>
      <c r="L2" s="57" t="s">
        <v>107</v>
      </c>
      <c r="M2" s="57" t="s">
        <v>97</v>
      </c>
      <c r="N2" s="58" t="s">
        <v>108</v>
      </c>
    </row>
    <row r="3" spans="1:14" ht="18" customHeight="1">
      <c r="A3" s="59"/>
      <c r="B3" s="42">
        <v>11</v>
      </c>
      <c r="C3" s="41" t="str">
        <f>IF(ISERROR(VLOOKUP($B3,DONNEES!$A:$G,4,FALSE)),"",VLOOKUP($B3,DONNEES!$A:$G,4,FALSE))</f>
        <v>GODIOT</v>
      </c>
      <c r="D3" s="41" t="str">
        <f>IF(ISERROR(VLOOKUP($B3,DONNEES!$A:$G,5,FALSE)),"",VLOOKUP($B3,DONNEES!$A:$G,5,FALSE))</f>
        <v>Hortense</v>
      </c>
      <c r="E3" s="41" t="str">
        <f>IF(ISERROR(VLOOKUP($B3,DONNEES!$A:$G,2,FALSE)),"",VLOOKUP($B3,DONNEES!$A:$G,2,FALSE))</f>
        <v>CC Châteaubriant</v>
      </c>
      <c r="F3" s="43">
        <f>IF(ISERROR(VLOOKUP($B3,DONNEES!$A:$G,6,FALSE)),"",VLOOKUP($B3,DONNEES!$A:$G,6,FALSE))</f>
        <v>2003</v>
      </c>
      <c r="G3" s="41" t="str">
        <f>IF(ISERROR(VLOOKUP($B3,DONNEES!$A:$G,7,FALSE)),"",VLOOKUP($B3,DONNEES!$A:$G,7,FALSE))</f>
        <v>F</v>
      </c>
      <c r="H3" s="60">
        <v>5.7870370370370366E-05</v>
      </c>
      <c r="I3" s="61"/>
      <c r="J3" s="62">
        <v>2</v>
      </c>
      <c r="K3" s="63">
        <v>0.0011710648148148149</v>
      </c>
      <c r="L3" s="60">
        <f aca="true" t="shared" si="0" ref="L3:L34">H3*J3+H3*6*I3</f>
        <v>0.00011574074074074073</v>
      </c>
      <c r="M3" s="64">
        <f aca="true" t="shared" si="1" ref="M3:M34">SUM(K3:L3)</f>
        <v>0.0012868055555555556</v>
      </c>
      <c r="N3" s="65">
        <f aca="true" t="shared" si="2" ref="N3:N34">RANK(M3,$M$3:$M$34,1)</f>
        <v>16</v>
      </c>
    </row>
    <row r="4" spans="1:14" ht="18" customHeight="1">
      <c r="A4" s="59"/>
      <c r="B4" s="42">
        <v>12</v>
      </c>
      <c r="C4" s="41" t="str">
        <f>IF(ISERROR(VLOOKUP($B4,DONNEES!$A:$G,4,FALSE)),"",VLOOKUP($B4,DONNEES!$A:$G,4,FALSE))</f>
        <v>GIRAUDET</v>
      </c>
      <c r="D4" s="41" t="str">
        <f>IF(ISERROR(VLOOKUP($B4,DONNEES!$A:$G,5,FALSE)),"",VLOOKUP($B4,DONNEES!$A:$G,5,FALSE))</f>
        <v>Victor</v>
      </c>
      <c r="E4" s="41" t="str">
        <f>IF(ISERROR(VLOOKUP($B4,DONNEES!$A:$G,2,FALSE)),"",VLOOKUP($B4,DONNEES!$A:$G,2,FALSE))</f>
        <v>G Machecoul</v>
      </c>
      <c r="F4" s="43">
        <f>IF(ISERROR(VLOOKUP($B4,DONNEES!$A:$G,6,FALSE)),"",VLOOKUP($B4,DONNEES!$A:$G,6,FALSE))</f>
        <v>2003</v>
      </c>
      <c r="G4" s="41">
        <f>IF(ISERROR(VLOOKUP($B4,DONNEES!$A:$G,7,FALSE)),"",VLOOKUP($B4,DONNEES!$A:$G,7,FALSE))</f>
        <v>0</v>
      </c>
      <c r="H4" s="60">
        <v>5.7870370370370366E-05</v>
      </c>
      <c r="I4" s="61"/>
      <c r="J4" s="62"/>
      <c r="K4" s="63">
        <v>0.0010414351851851852</v>
      </c>
      <c r="L4" s="60">
        <f t="shared" si="0"/>
        <v>0</v>
      </c>
      <c r="M4" s="64">
        <f t="shared" si="1"/>
        <v>0.0010414351851851852</v>
      </c>
      <c r="N4" s="65">
        <f t="shared" si="2"/>
        <v>7</v>
      </c>
    </row>
    <row r="5" spans="1:14" ht="18" customHeight="1">
      <c r="A5" s="59"/>
      <c r="B5" s="42">
        <v>13</v>
      </c>
      <c r="C5" s="41" t="str">
        <f>IF(ISERROR(VLOOKUP($B5,DONNEES!$A:$G,4,FALSE)),"",VLOOKUP($B5,DONNEES!$A:$G,4,FALSE))</f>
        <v>LAURENSOT</v>
      </c>
      <c r="D5" s="41" t="str">
        <f>IF(ISERROR(VLOOKUP($B5,DONNEES!$A:$G,5,FALSE)),"",VLOOKUP($B5,DONNEES!$A:$G,5,FALSE))</f>
        <v>Edgar</v>
      </c>
      <c r="E5" s="41" t="str">
        <f>IF(ISERROR(VLOOKUP($B5,DONNEES!$A:$G,2,FALSE)),"",VLOOKUP($B5,DONNEES!$A:$G,2,FALSE))</f>
        <v>O C C Cesson</v>
      </c>
      <c r="F5" s="43">
        <f>IF(ISERROR(VLOOKUP($B5,DONNEES!$A:$G,6,FALSE)),"",VLOOKUP($B5,DONNEES!$A:$G,6,FALSE))</f>
        <v>2004</v>
      </c>
      <c r="G5" s="41">
        <f>IF(ISERROR(VLOOKUP($B5,DONNEES!$A:$G,7,FALSE)),"",VLOOKUP($B5,DONNEES!$A:$G,7,FALSE))</f>
        <v>0</v>
      </c>
      <c r="H5" s="60">
        <v>5.7870370370370366E-05</v>
      </c>
      <c r="I5" s="61"/>
      <c r="J5" s="62">
        <v>5</v>
      </c>
      <c r="K5" s="63">
        <v>0.0015237268518518518</v>
      </c>
      <c r="L5" s="60">
        <f t="shared" si="0"/>
        <v>0.00028935185185185184</v>
      </c>
      <c r="M5" s="64">
        <f t="shared" si="1"/>
        <v>0.0018130787037037037</v>
      </c>
      <c r="N5" s="65">
        <f t="shared" si="2"/>
        <v>24</v>
      </c>
    </row>
    <row r="6" spans="1:14" ht="18" customHeight="1">
      <c r="A6" s="59"/>
      <c r="B6" s="42">
        <v>14</v>
      </c>
      <c r="C6" s="41" t="str">
        <f>IF(ISERROR(VLOOKUP($B6,DONNEES!$A:$G,4,FALSE)),"",VLOOKUP($B6,DONNEES!$A:$G,4,FALSE))</f>
        <v>BARASCUD</v>
      </c>
      <c r="D6" s="41" t="str">
        <f>IF(ISERROR(VLOOKUP($B6,DONNEES!$A:$G,5,FALSE)),"",VLOOKUP($B6,DONNEES!$A:$G,5,FALSE))</f>
        <v>Maryse</v>
      </c>
      <c r="E6" s="41" t="str">
        <f>IF(ISERROR(VLOOKUP($B6,DONNEES!$A:$G,2,FALSE)),"",VLOOKUP($B6,DONNEES!$A:$G,2,FALSE))</f>
        <v>R.L. Bazouge</v>
      </c>
      <c r="F6" s="43">
        <f>IF(ISERROR(VLOOKUP($B6,DONNEES!$A:$G,6,FALSE)),"",VLOOKUP($B6,DONNEES!$A:$G,6,FALSE))</f>
        <v>2003</v>
      </c>
      <c r="G6" s="41" t="str">
        <f>IF(ISERROR(VLOOKUP($B6,DONNEES!$A:$G,7,FALSE)),"",VLOOKUP($B6,DONNEES!$A:$G,7,FALSE))</f>
        <v>F</v>
      </c>
      <c r="H6" s="60">
        <v>5.7870370370370366E-05</v>
      </c>
      <c r="I6" s="61"/>
      <c r="J6" s="62">
        <v>4</v>
      </c>
      <c r="K6" s="63">
        <v>0.0018962962962962963</v>
      </c>
      <c r="L6" s="60">
        <f t="shared" si="0"/>
        <v>0.00023148148148148146</v>
      </c>
      <c r="M6" s="64">
        <f t="shared" si="1"/>
        <v>0.002127777777777778</v>
      </c>
      <c r="N6" s="65">
        <f t="shared" si="2"/>
        <v>28</v>
      </c>
    </row>
    <row r="7" spans="1:14" ht="18" customHeight="1">
      <c r="A7" s="59"/>
      <c r="B7" s="42">
        <v>15</v>
      </c>
      <c r="C7" s="41" t="str">
        <f>IF(ISERROR(VLOOKUP($B7,DONNEES!$A:$G,4,FALSE)),"",VLOOKUP($B7,DONNEES!$A:$G,4,FALSE))</f>
        <v>FLEURY</v>
      </c>
      <c r="D7" s="41" t="str">
        <f>IF(ISERROR(VLOOKUP($B7,DONNEES!$A:$G,5,FALSE)),"",VLOOKUP($B7,DONNEES!$A:$G,5,FALSE))</f>
        <v>Nathan</v>
      </c>
      <c r="E7" s="41" t="str">
        <f>IF(ISERROR(VLOOKUP($B7,DONNEES!$A:$G,2,FALSE)),"",VLOOKUP($B7,DONNEES!$A:$G,2,FALSE))</f>
        <v>U S Ponchâteau</v>
      </c>
      <c r="F7" s="43">
        <f>IF(ISERROR(VLOOKUP($B7,DONNEES!$A:$G,6,FALSE)),"",VLOOKUP($B7,DONNEES!$A:$G,6,FALSE))</f>
        <v>2004</v>
      </c>
      <c r="G7" s="41">
        <f>IF(ISERROR(VLOOKUP($B7,DONNEES!$A:$G,7,FALSE)),"",VLOOKUP($B7,DONNEES!$A:$G,7,FALSE))</f>
        <v>0</v>
      </c>
      <c r="H7" s="60">
        <v>5.7870370370370366E-05</v>
      </c>
      <c r="I7" s="61"/>
      <c r="J7" s="62">
        <v>5</v>
      </c>
      <c r="K7" s="63">
        <v>0.0011358796296296297</v>
      </c>
      <c r="L7" s="60">
        <f t="shared" si="0"/>
        <v>0.00028935185185185184</v>
      </c>
      <c r="M7" s="64">
        <f t="shared" si="1"/>
        <v>0.0014252314814814815</v>
      </c>
      <c r="N7" s="65">
        <f t="shared" si="2"/>
        <v>19</v>
      </c>
    </row>
    <row r="8" spans="1:14" ht="18" customHeight="1">
      <c r="A8" s="59"/>
      <c r="B8" s="42">
        <v>16</v>
      </c>
      <c r="C8" s="41" t="str">
        <f>IF(ISERROR(VLOOKUP($B8,DONNEES!$A:$G,4,FALSE)),"",VLOOKUP($B8,DONNEES!$A:$G,4,FALSE))</f>
        <v>TREGOUET</v>
      </c>
      <c r="D8" s="41" t="str">
        <f>IF(ISERROR(VLOOKUP($B8,DONNEES!$A:$G,5,FALSE)),"",VLOOKUP($B8,DONNEES!$A:$G,5,FALSE))</f>
        <v>Maurène</v>
      </c>
      <c r="E8" s="41" t="str">
        <f>IF(ISERROR(VLOOKUP($B8,DONNEES!$A:$G,2,FALSE)),"",VLOOKUP($B8,DONNEES!$A:$G,2,FALSE))</f>
        <v>S C Malestroit</v>
      </c>
      <c r="F8" s="43">
        <f>IF(ISERROR(VLOOKUP($B8,DONNEES!$A:$G,6,FALSE)),"",VLOOKUP($B8,DONNEES!$A:$G,6,FALSE))</f>
        <v>2004</v>
      </c>
      <c r="G8" s="41" t="str">
        <f>IF(ISERROR(VLOOKUP($B8,DONNEES!$A:$G,7,FALSE)),"",VLOOKUP($B8,DONNEES!$A:$G,7,FALSE))</f>
        <v>F</v>
      </c>
      <c r="H8" s="60">
        <v>5.7870370370370366E-05</v>
      </c>
      <c r="I8" s="61"/>
      <c r="J8" s="62">
        <v>4</v>
      </c>
      <c r="K8" s="63">
        <v>0.0015086805555555554</v>
      </c>
      <c r="L8" s="60">
        <f t="shared" si="0"/>
        <v>0.00023148148148148146</v>
      </c>
      <c r="M8" s="64">
        <f t="shared" si="1"/>
        <v>0.0017401620370370368</v>
      </c>
      <c r="N8" s="65">
        <f t="shared" si="2"/>
        <v>22</v>
      </c>
    </row>
    <row r="9" spans="1:14" ht="18" customHeight="1">
      <c r="A9" s="59"/>
      <c r="B9" s="42">
        <v>17</v>
      </c>
      <c r="C9" s="41" t="str">
        <f>IF(ISERROR(VLOOKUP($B9,DONNEES!$A:$G,4,FALSE)),"",VLOOKUP($B9,DONNEES!$A:$G,4,FALSE))</f>
        <v>VIEL</v>
      </c>
      <c r="D9" s="41" t="str">
        <f>IF(ISERROR(VLOOKUP($B9,DONNEES!$A:$G,5,FALSE)),"",VLOOKUP($B9,DONNEES!$A:$G,5,FALSE))</f>
        <v>Mathéo</v>
      </c>
      <c r="E9" s="41" t="str">
        <f>IF(ISERROR(VLOOKUP($B9,DONNEES!$A:$G,2,FALSE)),"",VLOOKUP($B9,DONNEES!$A:$G,2,FALSE))</f>
        <v>R.L. Bazouge</v>
      </c>
      <c r="F9" s="43">
        <f>IF(ISERROR(VLOOKUP($B9,DONNEES!$A:$G,6,FALSE)),"",VLOOKUP($B9,DONNEES!$A:$G,6,FALSE))</f>
        <v>2004</v>
      </c>
      <c r="G9" s="41">
        <f>IF(ISERROR(VLOOKUP($B9,DONNEES!$A:$G,7,FALSE)),"",VLOOKUP($B9,DONNEES!$A:$G,7,FALSE))</f>
        <v>0</v>
      </c>
      <c r="H9" s="60">
        <v>5.7870370370370366E-05</v>
      </c>
      <c r="I9" s="61"/>
      <c r="J9" s="62">
        <v>3</v>
      </c>
      <c r="K9" s="63">
        <v>0.0011626157407407408</v>
      </c>
      <c r="L9" s="60">
        <f t="shared" si="0"/>
        <v>0.0001736111111111111</v>
      </c>
      <c r="M9" s="64">
        <f t="shared" si="1"/>
        <v>0.001336226851851852</v>
      </c>
      <c r="N9" s="65">
        <f t="shared" si="2"/>
        <v>17</v>
      </c>
    </row>
    <row r="10" spans="1:16" ht="18" customHeight="1">
      <c r="A10" s="59"/>
      <c r="B10" s="42">
        <v>18</v>
      </c>
      <c r="C10" s="41" t="str">
        <f>IF(ISERROR(VLOOKUP($B10,DONNEES!$A:$G,4,FALSE)),"",VLOOKUP($B10,DONNEES!$A:$G,4,FALSE))</f>
        <v>BORGET</v>
      </c>
      <c r="D10" s="41" t="str">
        <f>IF(ISERROR(VLOOKUP($B10,DONNEES!$A:$G,5,FALSE)),"",VLOOKUP($B10,DONNEES!$A:$G,5,FALSE))</f>
        <v>Evan</v>
      </c>
      <c r="E10" s="41" t="str">
        <f>IF(ISERROR(VLOOKUP($B10,DONNEES!$A:$G,2,FALSE)),"",VLOOKUP($B10,DONNEES!$A:$G,2,FALSE))</f>
        <v>P Puceul</v>
      </c>
      <c r="F10" s="43">
        <f>IF(ISERROR(VLOOKUP($B10,DONNEES!$A:$G,6,FALSE)),"",VLOOKUP($B10,DONNEES!$A:$G,6,FALSE))</f>
        <v>2003</v>
      </c>
      <c r="G10" s="41">
        <f>IF(ISERROR(VLOOKUP($B10,DONNEES!$A:$G,7,FALSE)),"",VLOOKUP($B10,DONNEES!$A:$G,7,FALSE))</f>
        <v>0</v>
      </c>
      <c r="H10" s="60">
        <v>5.7870370370370366E-05</v>
      </c>
      <c r="I10" s="61">
        <v>1</v>
      </c>
      <c r="J10" s="62">
        <v>12</v>
      </c>
      <c r="K10" s="63">
        <v>0.002111574074074074</v>
      </c>
      <c r="L10" s="60">
        <f t="shared" si="0"/>
        <v>0.0010416666666666664</v>
      </c>
      <c r="M10" s="64">
        <f t="shared" si="1"/>
        <v>0.0031532407407407403</v>
      </c>
      <c r="N10" s="65">
        <f t="shared" si="2"/>
        <v>32</v>
      </c>
      <c r="P10" t="s">
        <v>56</v>
      </c>
    </row>
    <row r="11" spans="1:14" ht="18" customHeight="1">
      <c r="A11" s="59"/>
      <c r="B11" s="42">
        <v>19</v>
      </c>
      <c r="C11" s="41" t="str">
        <f>IF(ISERROR(VLOOKUP($B11,DONNEES!$A:$G,4,FALSE)),"",VLOOKUP($B11,DONNEES!$A:$G,4,FALSE))</f>
        <v>RIAULT</v>
      </c>
      <c r="D11" s="41" t="str">
        <f>IF(ISERROR(VLOOKUP($B11,DONNEES!$A:$G,5,FALSE)),"",VLOOKUP($B11,DONNEES!$A:$G,5,FALSE))</f>
        <v>Antoine</v>
      </c>
      <c r="E11" s="41" t="str">
        <f>IF(ISERROR(VLOOKUP($B11,DONNEES!$A:$G,2,FALSE)),"",VLOOKUP($B11,DONNEES!$A:$G,2,FALSE))</f>
        <v>O C Nazairien</v>
      </c>
      <c r="F11" s="43">
        <f>IF(ISERROR(VLOOKUP($B11,DONNEES!$A:$G,6,FALSE)),"",VLOOKUP($B11,DONNEES!$A:$G,6,FALSE))</f>
        <v>2003</v>
      </c>
      <c r="G11" s="41">
        <f>IF(ISERROR(VLOOKUP($B11,DONNEES!$A:$G,7,FALSE)),"",VLOOKUP($B11,DONNEES!$A:$G,7,FALSE))</f>
        <v>0</v>
      </c>
      <c r="H11" s="60">
        <v>5.7870370370370366E-05</v>
      </c>
      <c r="I11" s="61"/>
      <c r="J11" s="62"/>
      <c r="K11" s="63">
        <v>0.0012047453703703703</v>
      </c>
      <c r="L11" s="60">
        <f t="shared" si="0"/>
        <v>0</v>
      </c>
      <c r="M11" s="64">
        <f t="shared" si="1"/>
        <v>0.0012047453703703703</v>
      </c>
      <c r="N11" s="65">
        <f t="shared" si="2"/>
        <v>14</v>
      </c>
    </row>
    <row r="12" spans="1:14" ht="18" customHeight="1">
      <c r="A12" s="59"/>
      <c r="B12" s="42">
        <v>21</v>
      </c>
      <c r="C12" s="41" t="str">
        <f>IF(ISERROR(VLOOKUP($B12,DONNEES!$A:$G,4,FALSE)),"",VLOOKUP($B12,DONNEES!$A:$G,4,FALSE))</f>
        <v>BOBARD</v>
      </c>
      <c r="D12" s="41" t="str">
        <f>IF(ISERROR(VLOOKUP($B12,DONNEES!$A:$G,5,FALSE)),"",VLOOKUP($B12,DONNEES!$A:$G,5,FALSE))</f>
        <v>Damien</v>
      </c>
      <c r="E12" s="41" t="str">
        <f>IF(ISERROR(VLOOKUP($B12,DONNEES!$A:$G,2,FALSE)),"",VLOOKUP($B12,DONNEES!$A:$G,2,FALSE))</f>
        <v>UC   SUD   53</v>
      </c>
      <c r="F12" s="43">
        <f>IF(ISERROR(VLOOKUP($B12,DONNEES!$A:$G,6,FALSE)),"",VLOOKUP($B12,DONNEES!$A:$G,6,FALSE))</f>
        <v>2003</v>
      </c>
      <c r="G12" s="41">
        <f>IF(ISERROR(VLOOKUP($B12,DONNEES!$A:$G,7,FALSE)),"",VLOOKUP($B12,DONNEES!$A:$G,7,FALSE))</f>
        <v>0</v>
      </c>
      <c r="H12" s="60">
        <v>5.7870370370370366E-05</v>
      </c>
      <c r="I12" s="61"/>
      <c r="J12" s="62">
        <v>2</v>
      </c>
      <c r="K12" s="63">
        <v>0.0010392361111111112</v>
      </c>
      <c r="L12" s="60">
        <f t="shared" si="0"/>
        <v>0.00011574074074074073</v>
      </c>
      <c r="M12" s="64">
        <f t="shared" si="1"/>
        <v>0.001154976851851852</v>
      </c>
      <c r="N12" s="65">
        <f t="shared" si="2"/>
        <v>12</v>
      </c>
    </row>
    <row r="13" spans="1:14" ht="18" customHeight="1">
      <c r="A13" s="59"/>
      <c r="B13" s="42">
        <v>22</v>
      </c>
      <c r="C13" s="41" t="str">
        <f>IF(ISERROR(VLOOKUP($B13,DONNEES!$A:$G,4,FALSE)),"",VLOOKUP($B13,DONNEES!$A:$G,4,FALSE))</f>
        <v>ALAIMI</v>
      </c>
      <c r="D13" s="41" t="str">
        <f>IF(ISERROR(VLOOKUP($B13,DONNEES!$A:$G,5,FALSE)),"",VLOOKUP($B13,DONNEES!$A:$G,5,FALSE))</f>
        <v>Rida</v>
      </c>
      <c r="E13" s="41" t="str">
        <f>IF(ISERROR(VLOOKUP($B13,DONNEES!$A:$G,2,FALSE)),"",VLOOKUP($B13,DONNEES!$A:$G,2,FALSE))</f>
        <v>VC St Sébastien</v>
      </c>
      <c r="F13" s="43">
        <f>IF(ISERROR(VLOOKUP($B13,DONNEES!$A:$G,6,FALSE)),"",VLOOKUP($B13,DONNEES!$A:$G,6,FALSE))</f>
        <v>2003</v>
      </c>
      <c r="G13" s="41">
        <f>IF(ISERROR(VLOOKUP($B13,DONNEES!$A:$G,7,FALSE)),"",VLOOKUP($B13,DONNEES!$A:$G,7,FALSE))</f>
        <v>0</v>
      </c>
      <c r="H13" s="60">
        <v>5.7870370370370366E-05</v>
      </c>
      <c r="I13" s="61"/>
      <c r="J13" s="62">
        <v>3</v>
      </c>
      <c r="K13" s="63">
        <v>0.0010197916666666667</v>
      </c>
      <c r="L13" s="60">
        <f t="shared" si="0"/>
        <v>0.0001736111111111111</v>
      </c>
      <c r="M13" s="64">
        <f t="shared" si="1"/>
        <v>0.0011934027777777778</v>
      </c>
      <c r="N13" s="65">
        <f t="shared" si="2"/>
        <v>13</v>
      </c>
    </row>
    <row r="14" spans="1:14" ht="18" customHeight="1">
      <c r="A14" s="59"/>
      <c r="B14" s="42">
        <v>23</v>
      </c>
      <c r="C14" s="41" t="str">
        <f>IF(ISERROR(VLOOKUP($B14,DONNEES!$A:$G,4,FALSE)),"",VLOOKUP($B14,DONNEES!$A:$G,4,FALSE))</f>
        <v>CHERRUAUD</v>
      </c>
      <c r="D14" s="41" t="str">
        <f>IF(ISERROR(VLOOKUP($B14,DONNEES!$A:$G,5,FALSE)),"",VLOOKUP($B14,DONNEES!$A:$G,5,FALSE))</f>
        <v>Valentin</v>
      </c>
      <c r="E14" s="41" t="str">
        <f>IF(ISERROR(VLOOKUP($B14,DONNEES!$A:$G,2,FALSE)),"",VLOOKUP($B14,DONNEES!$A:$G,2,FALSE))</f>
        <v>CC Châteaubriant</v>
      </c>
      <c r="F14" s="43">
        <f>IF(ISERROR(VLOOKUP($B14,DONNEES!$A:$G,6,FALSE)),"",VLOOKUP($B14,DONNEES!$A:$G,6,FALSE))</f>
        <v>2003</v>
      </c>
      <c r="G14" s="41">
        <f>IF(ISERROR(VLOOKUP($B14,DONNEES!$A:$G,7,FALSE)),"",VLOOKUP($B14,DONNEES!$A:$G,7,FALSE))</f>
        <v>0</v>
      </c>
      <c r="H14" s="60">
        <v>5.7870370370370366E-05</v>
      </c>
      <c r="I14" s="61"/>
      <c r="J14" s="62">
        <v>1</v>
      </c>
      <c r="K14" s="63">
        <v>0.0010119212962962964</v>
      </c>
      <c r="L14" s="60">
        <f t="shared" si="0"/>
        <v>5.7870370370370366E-05</v>
      </c>
      <c r="M14" s="64">
        <f t="shared" si="1"/>
        <v>0.0010697916666666668</v>
      </c>
      <c r="N14" s="65">
        <f t="shared" si="2"/>
        <v>9</v>
      </c>
    </row>
    <row r="15" spans="1:14" ht="18" customHeight="1">
      <c r="A15" s="59"/>
      <c r="B15" s="42">
        <v>24</v>
      </c>
      <c r="C15" s="41" t="str">
        <f>IF(ISERROR(VLOOKUP($B15,DONNEES!$A:$G,4,FALSE)),"",VLOOKUP($B15,DONNEES!$A:$G,4,FALSE))</f>
        <v>BLOND</v>
      </c>
      <c r="D15" s="41" t="str">
        <f>IF(ISERROR(VLOOKUP($B15,DONNEES!$A:$G,5,FALSE)),"",VLOOKUP($B15,DONNEES!$A:$G,5,FALSE))</f>
        <v>Adrien</v>
      </c>
      <c r="E15" s="41" t="str">
        <f>IF(ISERROR(VLOOKUP($B15,DONNEES!$A:$G,2,FALSE)),"",VLOOKUP($B15,DONNEES!$A:$G,2,FALSE))</f>
        <v>O C C Cesson</v>
      </c>
      <c r="F15" s="43">
        <f>IF(ISERROR(VLOOKUP($B15,DONNEES!$A:$G,6,FALSE)),"",VLOOKUP($B15,DONNEES!$A:$G,6,FALSE))</f>
        <v>2004</v>
      </c>
      <c r="G15" s="41">
        <f>IF(ISERROR(VLOOKUP($B15,DONNEES!$A:$G,7,FALSE)),"",VLOOKUP($B15,DONNEES!$A:$G,7,FALSE))</f>
        <v>0</v>
      </c>
      <c r="H15" s="60">
        <v>5.7870370370370366E-05</v>
      </c>
      <c r="I15" s="61"/>
      <c r="J15" s="62">
        <v>10</v>
      </c>
      <c r="K15" s="63">
        <v>0.0020473379629629626</v>
      </c>
      <c r="L15" s="60">
        <f t="shared" si="0"/>
        <v>0.0005787037037037037</v>
      </c>
      <c r="M15" s="64">
        <f t="shared" si="1"/>
        <v>0.0026260416666666663</v>
      </c>
      <c r="N15" s="65">
        <f t="shared" si="2"/>
        <v>31</v>
      </c>
    </row>
    <row r="16" spans="1:14" ht="18" customHeight="1">
      <c r="A16" s="59"/>
      <c r="B16" s="42">
        <v>26</v>
      </c>
      <c r="C16" s="41" t="str">
        <f>IF(ISERROR(VLOOKUP($B16,DONNEES!$A:$G,4,FALSE)),"",VLOOKUP($B16,DONNEES!$A:$G,4,FALSE))</f>
        <v>LEMARIE</v>
      </c>
      <c r="D16" s="41" t="str">
        <f>IF(ISERROR(VLOOKUP($B16,DONNEES!$A:$G,5,FALSE)),"",VLOOKUP($B16,DONNEES!$A:$G,5,FALSE))</f>
        <v>Thibault</v>
      </c>
      <c r="E16" s="41" t="str">
        <f>IF(ISERROR(VLOOKUP($B16,DONNEES!$A:$G,2,FALSE)),"",VLOOKUP($B16,DONNEES!$A:$G,2,FALSE))</f>
        <v>U S Ponchâteau</v>
      </c>
      <c r="F16" s="43">
        <f>IF(ISERROR(VLOOKUP($B16,DONNEES!$A:$G,6,FALSE)),"",VLOOKUP($B16,DONNEES!$A:$G,6,FALSE))</f>
        <v>2004</v>
      </c>
      <c r="G16" s="41">
        <f>IF(ISERROR(VLOOKUP($B16,DONNEES!$A:$G,7,FALSE)),"",VLOOKUP($B16,DONNEES!$A:$G,7,FALSE))</f>
        <v>0</v>
      </c>
      <c r="H16" s="60">
        <v>5.7870370370370366E-05</v>
      </c>
      <c r="I16" s="61"/>
      <c r="J16" s="62">
        <v>4</v>
      </c>
      <c r="K16" s="63">
        <v>0.0016967592592592592</v>
      </c>
      <c r="L16" s="60">
        <f t="shared" si="0"/>
        <v>0.00023148148148148146</v>
      </c>
      <c r="M16" s="64">
        <f t="shared" si="1"/>
        <v>0.0019282407407407406</v>
      </c>
      <c r="N16" s="65">
        <f t="shared" si="2"/>
        <v>26</v>
      </c>
    </row>
    <row r="17" spans="1:14" ht="18" customHeight="1">
      <c r="A17" s="59"/>
      <c r="B17" s="42">
        <v>27</v>
      </c>
      <c r="C17" s="41" t="str">
        <f>IF(ISERROR(VLOOKUP($B17,DONNEES!$A:$G,4,FALSE)),"",VLOOKUP($B17,DONNEES!$A:$G,4,FALSE))</f>
        <v>CHIRON</v>
      </c>
      <c r="D17" s="41" t="str">
        <f>IF(ISERROR(VLOOKUP($B17,DONNEES!$A:$G,5,FALSE)),"",VLOOKUP($B17,DONNEES!$A:$G,5,FALSE))</f>
        <v>Quentin</v>
      </c>
      <c r="E17" s="41" t="str">
        <f>IF(ISERROR(VLOOKUP($B17,DONNEES!$A:$G,2,FALSE)),"",VLOOKUP($B17,DONNEES!$A:$G,2,FALSE))</f>
        <v>P Puceul</v>
      </c>
      <c r="F17" s="43">
        <f>IF(ISERROR(VLOOKUP($B17,DONNEES!$A:$G,6,FALSE)),"",VLOOKUP($B17,DONNEES!$A:$G,6,FALSE))</f>
        <v>2003</v>
      </c>
      <c r="G17" s="41">
        <f>IF(ISERROR(VLOOKUP($B17,DONNEES!$A:$G,7,FALSE)),"",VLOOKUP($B17,DONNEES!$A:$G,7,FALSE))</f>
        <v>0</v>
      </c>
      <c r="H17" s="60">
        <v>5.7870370370370366E-05</v>
      </c>
      <c r="I17" s="61"/>
      <c r="J17" s="62">
        <v>2</v>
      </c>
      <c r="K17" s="63">
        <v>0.0012746527777777778</v>
      </c>
      <c r="L17" s="60">
        <f t="shared" si="0"/>
        <v>0.00011574074074074073</v>
      </c>
      <c r="M17" s="64">
        <f t="shared" si="1"/>
        <v>0.0013903935185185185</v>
      </c>
      <c r="N17" s="65">
        <f t="shared" si="2"/>
        <v>18</v>
      </c>
    </row>
    <row r="18" spans="1:14" ht="18" customHeight="1">
      <c r="A18" s="59"/>
      <c r="B18" s="42">
        <v>28</v>
      </c>
      <c r="C18" s="41" t="str">
        <f>IF(ISERROR(VLOOKUP($B18,DONNEES!$A:$G,4,FALSE)),"",VLOOKUP($B18,DONNEES!$A:$G,4,FALSE))</f>
        <v>RUEL</v>
      </c>
      <c r="D18" s="41" t="str">
        <f>IF(ISERROR(VLOOKUP($B18,DONNEES!$A:$G,5,FALSE)),"",VLOOKUP($B18,DONNEES!$A:$G,5,FALSE))</f>
        <v>Dorian</v>
      </c>
      <c r="E18" s="41" t="str">
        <f>IF(ISERROR(VLOOKUP($B18,DONNEES!$A:$G,2,FALSE)),"",VLOOKUP($B18,DONNEES!$A:$G,2,FALSE))</f>
        <v>A C St Brévin</v>
      </c>
      <c r="F18" s="43">
        <f>IF(ISERROR(VLOOKUP($B18,DONNEES!$A:$G,6,FALSE)),"",VLOOKUP($B18,DONNEES!$A:$G,6,FALSE))</f>
        <v>2003</v>
      </c>
      <c r="G18" s="41">
        <f>IF(ISERROR(VLOOKUP($B18,DONNEES!$A:$G,7,FALSE)),"",VLOOKUP($B18,DONNEES!$A:$G,7,FALSE))</f>
        <v>0</v>
      </c>
      <c r="H18" s="60">
        <v>5.7870370370370366E-05</v>
      </c>
      <c r="I18" s="61"/>
      <c r="J18" s="62">
        <v>1</v>
      </c>
      <c r="K18" s="63">
        <v>0.0010167824074074074</v>
      </c>
      <c r="L18" s="60">
        <f t="shared" si="0"/>
        <v>5.7870370370370366E-05</v>
      </c>
      <c r="M18" s="64">
        <f t="shared" si="1"/>
        <v>0.0010746527777777779</v>
      </c>
      <c r="N18" s="65">
        <f t="shared" si="2"/>
        <v>10</v>
      </c>
    </row>
    <row r="19" spans="1:14" ht="18" customHeight="1">
      <c r="A19" s="59"/>
      <c r="B19" s="42">
        <v>29</v>
      </c>
      <c r="C19" s="41" t="str">
        <f>IF(ISERROR(VLOOKUP($B19,DONNEES!$A:$G,4,FALSE)),"",VLOOKUP($B19,DONNEES!$A:$G,4,FALSE))</f>
        <v>CHAILLOT</v>
      </c>
      <c r="D19" s="41" t="str">
        <f>IF(ISERROR(VLOOKUP($B19,DONNEES!$A:$G,5,FALSE)),"",VLOOKUP($B19,DONNEES!$A:$G,5,FALSE))</f>
        <v>Enzo</v>
      </c>
      <c r="E19" s="41" t="str">
        <f>IF(ISERROR(VLOOKUP($B19,DONNEES!$A:$G,2,FALSE)),"",VLOOKUP($B19,DONNEES!$A:$G,2,FALSE))</f>
        <v>VC St Sébastien</v>
      </c>
      <c r="F19" s="43">
        <f>IF(ISERROR(VLOOKUP($B19,DONNEES!$A:$G,6,FALSE)),"",VLOOKUP($B19,DONNEES!$A:$G,6,FALSE))</f>
        <v>2003</v>
      </c>
      <c r="G19" s="41">
        <f>IF(ISERROR(VLOOKUP($B19,DONNEES!$A:$G,7,FALSE)),"",VLOOKUP($B19,DONNEES!$A:$G,7,FALSE))</f>
        <v>0</v>
      </c>
      <c r="H19" s="60">
        <v>5.7870370370370366E-05</v>
      </c>
      <c r="I19" s="61"/>
      <c r="J19" s="62"/>
      <c r="K19" s="63">
        <v>0.0010439814814814815</v>
      </c>
      <c r="L19" s="60">
        <f t="shared" si="0"/>
        <v>0</v>
      </c>
      <c r="M19" s="64">
        <f t="shared" si="1"/>
        <v>0.0010439814814814815</v>
      </c>
      <c r="N19" s="65">
        <f t="shared" si="2"/>
        <v>8</v>
      </c>
    </row>
    <row r="20" spans="1:14" ht="18" customHeight="1">
      <c r="A20" s="59"/>
      <c r="B20" s="42">
        <v>30</v>
      </c>
      <c r="C20" s="41" t="str">
        <f>IF(ISERROR(VLOOKUP($B20,DONNEES!$A:$G,4,FALSE)),"",VLOOKUP($B20,DONNEES!$A:$G,4,FALSE))</f>
        <v>RIBAULT</v>
      </c>
      <c r="D20" s="41" t="str">
        <f>IF(ISERROR(VLOOKUP($B20,DONNEES!$A:$G,5,FALSE)),"",VLOOKUP($B20,DONNEES!$A:$G,5,FALSE))</f>
        <v>Manon</v>
      </c>
      <c r="E20" s="41" t="str">
        <f>IF(ISERROR(VLOOKUP($B20,DONNEES!$A:$G,2,FALSE)),"",VLOOKUP($B20,DONNEES!$A:$G,2,FALSE))</f>
        <v>CC Châteaubriant</v>
      </c>
      <c r="F20" s="43">
        <f>IF(ISERROR(VLOOKUP($B20,DONNEES!$A:$G,6,FALSE)),"",VLOOKUP($B20,DONNEES!$A:$G,6,FALSE))</f>
        <v>2003</v>
      </c>
      <c r="G20" s="41" t="str">
        <f>IF(ISERROR(VLOOKUP($B20,DONNEES!$A:$G,7,FALSE)),"",VLOOKUP($B20,DONNEES!$A:$G,7,FALSE))</f>
        <v>F</v>
      </c>
      <c r="H20" s="60">
        <v>5.7870370370370366E-05</v>
      </c>
      <c r="I20" s="61"/>
      <c r="J20" s="62">
        <v>1</v>
      </c>
      <c r="K20" s="63">
        <v>0.0009516203703703704</v>
      </c>
      <c r="L20" s="60">
        <f t="shared" si="0"/>
        <v>5.7870370370370366E-05</v>
      </c>
      <c r="M20" s="64">
        <f t="shared" si="1"/>
        <v>0.0010094907407407407</v>
      </c>
      <c r="N20" s="65">
        <f t="shared" si="2"/>
        <v>5</v>
      </c>
    </row>
    <row r="21" spans="1:14" ht="18" customHeight="1">
      <c r="A21" s="59"/>
      <c r="B21" s="42">
        <v>31</v>
      </c>
      <c r="C21" s="41" t="str">
        <f>IF(ISERROR(VLOOKUP($B21,DONNEES!$A:$G,4,FALSE)),"",VLOOKUP($B21,DONNEES!$A:$G,4,FALSE))</f>
        <v>ALEXANDRE</v>
      </c>
      <c r="D21" s="41" t="str">
        <f>IF(ISERROR(VLOOKUP($B21,DONNEES!$A:$G,5,FALSE)),"",VLOOKUP($B21,DONNEES!$A:$G,5,FALSE))</f>
        <v>Paul Lou</v>
      </c>
      <c r="E21" s="41" t="str">
        <f>IF(ISERROR(VLOOKUP($B21,DONNEES!$A:$G,2,FALSE)),"",VLOOKUP($B21,DONNEES!$A:$G,2,FALSE))</f>
        <v>O C C Cesson</v>
      </c>
      <c r="F21" s="43">
        <f>IF(ISERROR(VLOOKUP($B21,DONNEES!$A:$G,6,FALSE)),"",VLOOKUP($B21,DONNEES!$A:$G,6,FALSE))</f>
        <v>2003</v>
      </c>
      <c r="G21" s="41">
        <f>IF(ISERROR(VLOOKUP($B21,DONNEES!$A:$G,7,FALSE)),"",VLOOKUP($B21,DONNEES!$A:$G,7,FALSE))</f>
        <v>0</v>
      </c>
      <c r="H21" s="60">
        <v>5.7870370370370366E-05</v>
      </c>
      <c r="I21" s="61"/>
      <c r="J21" s="62">
        <v>5</v>
      </c>
      <c r="K21" s="63">
        <v>0.001255324074074074</v>
      </c>
      <c r="L21" s="60">
        <f t="shared" si="0"/>
        <v>0.00028935185185185184</v>
      </c>
      <c r="M21" s="64">
        <f t="shared" si="1"/>
        <v>0.001544675925925926</v>
      </c>
      <c r="N21" s="65">
        <f t="shared" si="2"/>
        <v>21</v>
      </c>
    </row>
    <row r="22" spans="1:15" ht="18" customHeight="1">
      <c r="A22" s="59"/>
      <c r="B22" s="42">
        <v>32</v>
      </c>
      <c r="C22" s="41" t="str">
        <f>IF(ISERROR(VLOOKUP($B22,DONNEES!$A:$G,4,FALSE)),"",VLOOKUP($B22,DONNEES!$A:$G,4,FALSE))</f>
        <v>BARON </v>
      </c>
      <c r="D22" s="41" t="str">
        <f>IF(ISERROR(VLOOKUP($B22,DONNEES!$A:$G,5,FALSE)),"",VLOOKUP($B22,DONNEES!$A:$G,5,FALSE))</f>
        <v>Alexandre</v>
      </c>
      <c r="E22" s="41" t="str">
        <f>IF(ISERROR(VLOOKUP($B22,DONNEES!$A:$G,2,FALSE)),"",VLOOKUP($B22,DONNEES!$A:$G,2,FALSE))</f>
        <v>R.L. Bazouge</v>
      </c>
      <c r="F22" s="43">
        <f>IF(ISERROR(VLOOKUP($B22,DONNEES!$A:$G,6,FALSE)),"",VLOOKUP($B22,DONNEES!$A:$G,6,FALSE))</f>
        <v>2003</v>
      </c>
      <c r="G22" s="41">
        <f>IF(ISERROR(VLOOKUP($B22,DONNEES!$A:$G,7,FALSE)),"",VLOOKUP($B22,DONNEES!$A:$G,7,FALSE))</f>
        <v>0</v>
      </c>
      <c r="H22" s="60">
        <v>5.7870370370370366E-05</v>
      </c>
      <c r="I22" s="61"/>
      <c r="J22" s="62"/>
      <c r="K22" s="63">
        <v>0.0008202546296296297</v>
      </c>
      <c r="L22" s="60">
        <f t="shared" si="0"/>
        <v>0</v>
      </c>
      <c r="M22" s="64">
        <f t="shared" si="1"/>
        <v>0.0008202546296296297</v>
      </c>
      <c r="N22" s="65">
        <f t="shared" si="2"/>
        <v>2</v>
      </c>
      <c r="O22" s="66"/>
    </row>
    <row r="23" spans="1:14" ht="18" customHeight="1">
      <c r="A23" s="59"/>
      <c r="B23" s="42">
        <v>33</v>
      </c>
      <c r="C23" s="41" t="str">
        <f>IF(ISERROR(VLOOKUP($B23,DONNEES!$A:$G,4,FALSE)),"",VLOOKUP($B23,DONNEES!$A:$G,4,FALSE))</f>
        <v>LOSTHE</v>
      </c>
      <c r="D23" s="41" t="str">
        <f>IF(ISERROR(VLOOKUP($B23,DONNEES!$A:$G,5,FALSE)),"",VLOOKUP($B23,DONNEES!$A:$G,5,FALSE))</f>
        <v>Mattis</v>
      </c>
      <c r="E23" s="41" t="str">
        <f>IF(ISERROR(VLOOKUP($B23,DONNEES!$A:$G,2,FALSE)),"",VLOOKUP($B23,DONNEES!$A:$G,2,FALSE))</f>
        <v>U S Ponchâteau</v>
      </c>
      <c r="F23" s="43">
        <f>IF(ISERROR(VLOOKUP($B23,DONNEES!$A:$G,6,FALSE)),"",VLOOKUP($B23,DONNEES!$A:$G,6,FALSE))</f>
        <v>2003</v>
      </c>
      <c r="G23" s="41">
        <f>IF(ISERROR(VLOOKUP($B23,DONNEES!$A:$G,7,FALSE)),"",VLOOKUP($B23,DONNEES!$A:$G,7,FALSE))</f>
        <v>0</v>
      </c>
      <c r="H23" s="60">
        <v>5.7870370370370366E-05</v>
      </c>
      <c r="I23" s="61"/>
      <c r="J23" s="62">
        <v>11</v>
      </c>
      <c r="K23" s="63">
        <v>0.0016293981481481483</v>
      </c>
      <c r="L23" s="60">
        <f t="shared" si="0"/>
        <v>0.000636574074074074</v>
      </c>
      <c r="M23" s="64">
        <f t="shared" si="1"/>
        <v>0.002265972222222222</v>
      </c>
      <c r="N23" s="65">
        <f t="shared" si="2"/>
        <v>29</v>
      </c>
    </row>
    <row r="24" spans="1:14" ht="18" customHeight="1">
      <c r="A24" s="59"/>
      <c r="B24" s="42">
        <v>34</v>
      </c>
      <c r="C24" s="41" t="str">
        <f>IF(ISERROR(VLOOKUP($B24,DONNEES!$A:$G,4,FALSE)),"",VLOOKUP($B24,DONNEES!$A:$G,4,FALSE))</f>
        <v>BACONNAIS</v>
      </c>
      <c r="D24" s="41" t="str">
        <f>IF(ISERROR(VLOOKUP($B24,DONNEES!$A:$G,5,FALSE)),"",VLOOKUP($B24,DONNEES!$A:$G,5,FALSE))</f>
        <v>Maxime</v>
      </c>
      <c r="E24" s="41" t="str">
        <f>IF(ISERROR(VLOOKUP($B24,DONNEES!$A:$G,2,FALSE)),"",VLOOKUP($B24,DONNEES!$A:$G,2,FALSE))</f>
        <v>A C St Brévin</v>
      </c>
      <c r="F24" s="43">
        <f>IF(ISERROR(VLOOKUP($B24,DONNEES!$A:$G,6,FALSE)),"",VLOOKUP($B24,DONNEES!$A:$G,6,FALSE))</f>
        <v>2004</v>
      </c>
      <c r="G24" s="41">
        <f>IF(ISERROR(VLOOKUP($B24,DONNEES!$A:$G,7,FALSE)),"",VLOOKUP($B24,DONNEES!$A:$G,7,FALSE))</f>
        <v>0</v>
      </c>
      <c r="H24" s="60">
        <v>5.7870370370370366E-05</v>
      </c>
      <c r="I24" s="61">
        <v>1</v>
      </c>
      <c r="J24" s="62">
        <v>11</v>
      </c>
      <c r="K24" s="63">
        <v>0.0016200231481481482</v>
      </c>
      <c r="L24" s="60">
        <f t="shared" si="0"/>
        <v>0.0009837962962962962</v>
      </c>
      <c r="M24" s="64">
        <f t="shared" si="1"/>
        <v>0.002603819444444444</v>
      </c>
      <c r="N24" s="65">
        <f t="shared" si="2"/>
        <v>30</v>
      </c>
    </row>
    <row r="25" spans="1:14" ht="18" customHeight="1">
      <c r="A25" s="59"/>
      <c r="B25" s="42">
        <v>35</v>
      </c>
      <c r="C25" s="41" t="str">
        <f>IF(ISERROR(VLOOKUP($B25,DONNEES!$A:$G,4,FALSE)),"",VLOOKUP($B25,DONNEES!$A:$G,4,FALSE))</f>
        <v>COHEN</v>
      </c>
      <c r="D25" s="41" t="str">
        <f>IF(ISERROR(VLOOKUP($B25,DONNEES!$A:$G,5,FALSE)),"",VLOOKUP($B25,DONNEES!$A:$G,5,FALSE))</f>
        <v>Stefan</v>
      </c>
      <c r="E25" s="41" t="str">
        <f>IF(ISERROR(VLOOKUP($B25,DONNEES!$A:$G,2,FALSE)),"",VLOOKUP($B25,DONNEES!$A:$G,2,FALSE))</f>
        <v>VC St Sébastien</v>
      </c>
      <c r="F25" s="43">
        <f>IF(ISERROR(VLOOKUP($B25,DONNEES!$A:$G,6,FALSE)),"",VLOOKUP($B25,DONNEES!$A:$G,6,FALSE))</f>
        <v>2003</v>
      </c>
      <c r="G25" s="41">
        <f>IF(ISERROR(VLOOKUP($B25,DONNEES!$A:$G,7,FALSE)),"",VLOOKUP($B25,DONNEES!$A:$G,7,FALSE))</f>
        <v>0</v>
      </c>
      <c r="H25" s="60">
        <v>5.7870370370370366E-05</v>
      </c>
      <c r="I25" s="61"/>
      <c r="J25" s="62"/>
      <c r="K25" s="63">
        <v>0.0008048611111111112</v>
      </c>
      <c r="L25" s="60">
        <f t="shared" si="0"/>
        <v>0</v>
      </c>
      <c r="M25" s="64">
        <f t="shared" si="1"/>
        <v>0.0008048611111111112</v>
      </c>
      <c r="N25" s="65">
        <f t="shared" si="2"/>
        <v>1</v>
      </c>
    </row>
    <row r="26" spans="1:14" ht="18" customHeight="1">
      <c r="A26" s="59"/>
      <c r="B26" s="42">
        <v>36</v>
      </c>
      <c r="C26" s="41" t="str">
        <f>IF(ISERROR(VLOOKUP($B26,DONNEES!$A:$G,4,FALSE)),"",VLOOKUP($B26,DONNEES!$A:$G,4,FALSE))</f>
        <v>VOISIN</v>
      </c>
      <c r="D26" s="41" t="str">
        <f>IF(ISERROR(VLOOKUP($B26,DONNEES!$A:$G,5,FALSE)),"",VLOOKUP($B26,DONNEES!$A:$G,5,FALSE))</f>
        <v>Robin</v>
      </c>
      <c r="E26" s="41" t="str">
        <f>IF(ISERROR(VLOOKUP($B26,DONNEES!$A:$G,2,FALSE)),"",VLOOKUP($B26,DONNEES!$A:$G,2,FALSE))</f>
        <v>CC Châteaubriant</v>
      </c>
      <c r="F26" s="43">
        <f>IF(ISERROR(VLOOKUP($B26,DONNEES!$A:$G,6,FALSE)),"",VLOOKUP($B26,DONNEES!$A:$G,6,FALSE))</f>
        <v>2003</v>
      </c>
      <c r="G26" s="41">
        <f>IF(ISERROR(VLOOKUP($B26,DONNEES!$A:$G,7,FALSE)),"",VLOOKUP($B26,DONNEES!$A:$G,7,FALSE))</f>
        <v>0</v>
      </c>
      <c r="H26" s="60">
        <v>5.7870370370370366E-05</v>
      </c>
      <c r="I26" s="61"/>
      <c r="J26" s="62">
        <v>2</v>
      </c>
      <c r="K26" s="63">
        <v>0.00089375</v>
      </c>
      <c r="L26" s="60">
        <f t="shared" si="0"/>
        <v>0.00011574074074074073</v>
      </c>
      <c r="M26" s="64">
        <f t="shared" si="1"/>
        <v>0.0010094907407407407</v>
      </c>
      <c r="N26" s="65">
        <f t="shared" si="2"/>
        <v>5</v>
      </c>
    </row>
    <row r="27" spans="1:14" ht="18" customHeight="1">
      <c r="A27" s="59"/>
      <c r="B27" s="42">
        <v>37</v>
      </c>
      <c r="C27" s="41" t="str">
        <f>IF(ISERROR(VLOOKUP($B27,DONNEES!$A:$G,4,FALSE)),"",VLOOKUP($B27,DONNEES!$A:$G,4,FALSE))</f>
        <v>CORDELIER</v>
      </c>
      <c r="D27" s="41" t="str">
        <f>IF(ISERROR(VLOOKUP($B27,DONNEES!$A:$G,5,FALSE)),"",VLOOKUP($B27,DONNEES!$A:$G,5,FALSE))</f>
        <v>Matthieu</v>
      </c>
      <c r="E27" s="41" t="str">
        <f>IF(ISERROR(VLOOKUP($B27,DONNEES!$A:$G,2,FALSE)),"",VLOOKUP($B27,DONNEES!$A:$G,2,FALSE))</f>
        <v>O C C Cesson</v>
      </c>
      <c r="F27" s="43">
        <f>IF(ISERROR(VLOOKUP($B27,DONNEES!$A:$G,6,FALSE)),"",VLOOKUP($B27,DONNEES!$A:$G,6,FALSE))</f>
        <v>2003</v>
      </c>
      <c r="G27" s="41">
        <f>IF(ISERROR(VLOOKUP($B27,DONNEES!$A:$G,7,FALSE)),"",VLOOKUP($B27,DONNEES!$A:$G,7,FALSE))</f>
        <v>0</v>
      </c>
      <c r="H27" s="60">
        <v>5.7870370370370366E-05</v>
      </c>
      <c r="I27" s="61"/>
      <c r="J27" s="62"/>
      <c r="K27" s="63">
        <v>0.0008722222222222223</v>
      </c>
      <c r="L27" s="60">
        <f t="shared" si="0"/>
        <v>0</v>
      </c>
      <c r="M27" s="64">
        <f t="shared" si="1"/>
        <v>0.0008722222222222223</v>
      </c>
      <c r="N27" s="65">
        <f t="shared" si="2"/>
        <v>3</v>
      </c>
    </row>
    <row r="28" spans="1:14" ht="18" customHeight="1">
      <c r="A28" s="59"/>
      <c r="B28" s="42">
        <v>38</v>
      </c>
      <c r="C28" s="41" t="str">
        <f>IF(ISERROR(VLOOKUP($B28,DONNEES!$A:$G,4,FALSE)),"",VLOOKUP($B28,DONNEES!$A:$G,4,FALSE))</f>
        <v>MONGODIN</v>
      </c>
      <c r="D28" s="41" t="str">
        <f>IF(ISERROR(VLOOKUP($B28,DONNEES!$A:$G,5,FALSE)),"",VLOOKUP($B28,DONNEES!$A:$G,5,FALSE))</f>
        <v>Ghislain</v>
      </c>
      <c r="E28" s="41" t="str">
        <f>IF(ISERROR(VLOOKUP($B28,DONNEES!$A:$G,2,FALSE)),"",VLOOKUP($B28,DONNEES!$A:$G,2,FALSE))</f>
        <v>R.L. Bazouge</v>
      </c>
      <c r="F28" s="43">
        <f>IF(ISERROR(VLOOKUP($B28,DONNEES!$A:$G,6,FALSE)),"",VLOOKUP($B28,DONNEES!$A:$G,6,FALSE))</f>
        <v>2003</v>
      </c>
      <c r="G28" s="41">
        <f>IF(ISERROR(VLOOKUP($B28,DONNEES!$A:$G,7,FALSE)),"",VLOOKUP($B28,DONNEES!$A:$G,7,FALSE))</f>
        <v>0</v>
      </c>
      <c r="H28" s="60">
        <v>5.7870370370370366E-05</v>
      </c>
      <c r="I28" s="61"/>
      <c r="J28" s="62">
        <v>9</v>
      </c>
      <c r="K28" s="63">
        <v>0.001457175925925926</v>
      </c>
      <c r="L28" s="60">
        <f t="shared" si="0"/>
        <v>0.0005208333333333333</v>
      </c>
      <c r="M28" s="64">
        <f t="shared" si="1"/>
        <v>0.0019780092592592592</v>
      </c>
      <c r="N28" s="65">
        <f t="shared" si="2"/>
        <v>27</v>
      </c>
    </row>
    <row r="29" spans="1:14" ht="18" customHeight="1">
      <c r="A29" s="59"/>
      <c r="B29" s="42">
        <v>39</v>
      </c>
      <c r="C29" s="41" t="str">
        <f>IF(ISERROR(VLOOKUP($B29,DONNEES!$A:$G,4,FALSE)),"",VLOOKUP($B29,DONNEES!$A:$G,4,FALSE))</f>
        <v>MAMBENNE</v>
      </c>
      <c r="D29" s="41" t="str">
        <f>IF(ISERROR(VLOOKUP($B29,DONNEES!$A:$G,5,FALSE)),"",VLOOKUP($B29,DONNEES!$A:$G,5,FALSE))</f>
        <v>Axel</v>
      </c>
      <c r="E29" s="41" t="str">
        <f>IF(ISERROR(VLOOKUP($B29,DONNEES!$A:$G,2,FALSE)),"",VLOOKUP($B29,DONNEES!$A:$G,2,FALSE))</f>
        <v>VC St Sébastien</v>
      </c>
      <c r="F29" s="43">
        <f>IF(ISERROR(VLOOKUP($B29,DONNEES!$A:$G,6,FALSE)),"",VLOOKUP($B29,DONNEES!$A:$G,6,FALSE))</f>
        <v>2004</v>
      </c>
      <c r="G29" s="41">
        <f>IF(ISERROR(VLOOKUP($B29,DONNEES!$A:$G,7,FALSE)),"",VLOOKUP($B29,DONNEES!$A:$G,7,FALSE))</f>
        <v>0</v>
      </c>
      <c r="H29" s="60">
        <v>5.7870370370370366E-05</v>
      </c>
      <c r="I29" s="61">
        <v>1</v>
      </c>
      <c r="J29" s="62"/>
      <c r="K29" s="63">
        <v>0.0008715277777777777</v>
      </c>
      <c r="L29" s="60">
        <f t="shared" si="0"/>
        <v>0.0003472222222222222</v>
      </c>
      <c r="M29" s="64">
        <f t="shared" si="1"/>
        <v>0.0012187499999999998</v>
      </c>
      <c r="N29" s="65">
        <f t="shared" si="2"/>
        <v>15</v>
      </c>
    </row>
    <row r="30" spans="1:14" ht="18" customHeight="1">
      <c r="A30" s="59"/>
      <c r="B30" s="42">
        <v>40</v>
      </c>
      <c r="C30" s="41" t="str">
        <f>IF(ISERROR(VLOOKUP($B30,DONNEES!$A:$G,4,FALSE)),"",VLOOKUP($B30,DONNEES!$A:$G,4,FALSE))</f>
        <v>MADIOT</v>
      </c>
      <c r="D30" s="41" t="str">
        <f>IF(ISERROR(VLOOKUP($B30,DONNEES!$A:$G,5,FALSE)),"",VLOOKUP($B30,DONNEES!$A:$G,5,FALSE))</f>
        <v>Lilian</v>
      </c>
      <c r="E30" s="41" t="str">
        <f>IF(ISERROR(VLOOKUP($B30,DONNEES!$A:$G,2,FALSE)),"",VLOOKUP($B30,DONNEES!$A:$G,2,FALSE))</f>
        <v>CC Châteaubriant</v>
      </c>
      <c r="F30" s="43">
        <f>IF(ISERROR(VLOOKUP($B30,DONNEES!$A:$G,6,FALSE)),"",VLOOKUP($B30,DONNEES!$A:$G,6,FALSE))</f>
        <v>2003</v>
      </c>
      <c r="G30" s="41">
        <f>IF(ISERROR(VLOOKUP($B30,DONNEES!$A:$G,7,FALSE)),"",VLOOKUP($B30,DONNEES!$A:$G,7,FALSE))</f>
        <v>0</v>
      </c>
      <c r="H30" s="60">
        <v>5.7870370370370366E-05</v>
      </c>
      <c r="I30" s="61"/>
      <c r="J30" s="62"/>
      <c r="K30" s="63">
        <v>0.0008886574074074075</v>
      </c>
      <c r="L30" s="60">
        <f t="shared" si="0"/>
        <v>0</v>
      </c>
      <c r="M30" s="64">
        <f t="shared" si="1"/>
        <v>0.0008886574074074075</v>
      </c>
      <c r="N30" s="65">
        <f t="shared" si="2"/>
        <v>4</v>
      </c>
    </row>
    <row r="31" spans="1:14" ht="18" customHeight="1">
      <c r="A31" s="59"/>
      <c r="B31" s="42">
        <v>41</v>
      </c>
      <c r="C31" s="41" t="str">
        <f>IF(ISERROR(VLOOKUP($B31,DONNEES!$A:$G,4,FALSE)),"",VLOOKUP($B31,DONNEES!$A:$G,4,FALSE))</f>
        <v>VANNIER</v>
      </c>
      <c r="D31" s="41" t="str">
        <f>IF(ISERROR(VLOOKUP($B31,DONNEES!$A:$G,5,FALSE)),"",VLOOKUP($B31,DONNEES!$A:$G,5,FALSE))</f>
        <v>Erwan</v>
      </c>
      <c r="E31" s="41" t="str">
        <f>IF(ISERROR(VLOOKUP($B31,DONNEES!$A:$G,2,FALSE)),"",VLOOKUP($B31,DONNEES!$A:$G,2,FALSE))</f>
        <v>R.L. Bazouge</v>
      </c>
      <c r="F31" s="43">
        <f>IF(ISERROR(VLOOKUP($B31,DONNEES!$A:$G,6,FALSE)),"",VLOOKUP($B31,DONNEES!$A:$G,6,FALSE))</f>
        <v>2004</v>
      </c>
      <c r="G31" s="41">
        <f>IF(ISERROR(VLOOKUP($B31,DONNEES!$A:$G,7,FALSE)),"",VLOOKUP($B31,DONNEES!$A:$G,7,FALSE))</f>
        <v>0</v>
      </c>
      <c r="H31" s="60">
        <v>5.7870370370370366E-05</v>
      </c>
      <c r="I31" s="61"/>
      <c r="J31" s="62">
        <v>7</v>
      </c>
      <c r="K31" s="63">
        <v>0.0013916666666666667</v>
      </c>
      <c r="L31" s="60">
        <f t="shared" si="0"/>
        <v>0.0004050925925925926</v>
      </c>
      <c r="M31" s="64">
        <f t="shared" si="1"/>
        <v>0.0017967592592592592</v>
      </c>
      <c r="N31" s="65">
        <f t="shared" si="2"/>
        <v>23</v>
      </c>
    </row>
    <row r="32" spans="1:14" ht="18" customHeight="1">
      <c r="A32" s="59"/>
      <c r="B32" s="42">
        <v>42</v>
      </c>
      <c r="C32" s="41" t="str">
        <f>IF(ISERROR(VLOOKUP($B32,DONNEES!$A:$G,4,FALSE)),"",VLOOKUP($B32,DONNEES!$A:$G,4,FALSE))</f>
        <v>MAISONNEUVE</v>
      </c>
      <c r="D32" s="41" t="str">
        <f>IF(ISERROR(VLOOKUP($B32,DONNEES!$A:$G,5,FALSE)),"",VLOOKUP($B32,DONNEES!$A:$G,5,FALSE))</f>
        <v>Mathieu</v>
      </c>
      <c r="E32" s="41" t="str">
        <f>IF(ISERROR(VLOOKUP($B32,DONNEES!$A:$G,2,FALSE)),"",VLOOKUP($B32,DONNEES!$A:$G,2,FALSE))</f>
        <v>VC St Sébastien</v>
      </c>
      <c r="F32" s="43">
        <f>IF(ISERROR(VLOOKUP($B32,DONNEES!$A:$G,6,FALSE)),"",VLOOKUP($B32,DONNEES!$A:$G,6,FALSE))</f>
        <v>2004</v>
      </c>
      <c r="G32" s="41">
        <f>IF(ISERROR(VLOOKUP($B32,DONNEES!$A:$G,7,FALSE)),"",VLOOKUP($B32,DONNEES!$A:$G,7,FALSE))</f>
        <v>0</v>
      </c>
      <c r="H32" s="60">
        <v>5.7870370370370366E-05</v>
      </c>
      <c r="I32" s="61"/>
      <c r="J32" s="62">
        <v>9</v>
      </c>
      <c r="K32" s="63">
        <v>0.0013842592592592591</v>
      </c>
      <c r="L32" s="60">
        <f t="shared" si="0"/>
        <v>0.0005208333333333333</v>
      </c>
      <c r="M32" s="64">
        <f t="shared" si="1"/>
        <v>0.0019050925925925923</v>
      </c>
      <c r="N32" s="65">
        <f t="shared" si="2"/>
        <v>25</v>
      </c>
    </row>
    <row r="33" spans="1:14" ht="18" customHeight="1">
      <c r="A33" s="59"/>
      <c r="B33" s="42">
        <v>43</v>
      </c>
      <c r="C33" s="41" t="str">
        <f>IF(ISERROR(VLOOKUP($B33,DONNEES!$A:$G,4,FALSE)),"",VLOOKUP($B33,DONNEES!$A:$G,4,FALSE))</f>
        <v>PARIS </v>
      </c>
      <c r="D33" s="41" t="str">
        <f>IF(ISERROR(VLOOKUP($B33,DONNEES!$A:$G,5,FALSE)),"",VLOOKUP($B33,DONNEES!$A:$G,5,FALSE))</f>
        <v>Lilian</v>
      </c>
      <c r="E33" s="41" t="str">
        <f>IF(ISERROR(VLOOKUP($B33,DONNEES!$A:$G,2,FALSE)),"",VLOOKUP($B33,DONNEES!$A:$G,2,FALSE))</f>
        <v>CC Châteaubriant</v>
      </c>
      <c r="F33" s="43">
        <f>IF(ISERROR(VLOOKUP($B33,DONNEES!$A:$G,6,FALSE)),"",VLOOKUP($B33,DONNEES!$A:$G,6,FALSE))</f>
        <v>2003</v>
      </c>
      <c r="G33" s="41">
        <f>IF(ISERROR(VLOOKUP($B33,DONNEES!$A:$G,7,FALSE)),"",VLOOKUP($B33,DONNEES!$A:$G,7,FALSE))</f>
        <v>0</v>
      </c>
      <c r="H33" s="60">
        <v>5.7870370370370366E-05</v>
      </c>
      <c r="I33" s="61"/>
      <c r="J33" s="62"/>
      <c r="K33" s="63">
        <v>0.00109375</v>
      </c>
      <c r="L33" s="60">
        <f t="shared" si="0"/>
        <v>0</v>
      </c>
      <c r="M33" s="64">
        <f t="shared" si="1"/>
        <v>0.00109375</v>
      </c>
      <c r="N33" s="65">
        <f t="shared" si="2"/>
        <v>11</v>
      </c>
    </row>
    <row r="34" spans="1:14" ht="18" customHeight="1">
      <c r="A34" s="59"/>
      <c r="B34" s="42">
        <v>45</v>
      </c>
      <c r="C34" s="41" t="str">
        <f>IF(ISERROR(VLOOKUP($B34,DONNEES!$A:$G,4,FALSE)),"",VLOOKUP($B34,DONNEES!$A:$G,4,FALSE))</f>
        <v>POUVREAU</v>
      </c>
      <c r="D34" s="41" t="str">
        <f>IF(ISERROR(VLOOKUP($B34,DONNEES!$A:$G,5,FALSE)),"",VLOOKUP($B34,DONNEES!$A:$G,5,FALSE))</f>
        <v>Aurélien</v>
      </c>
      <c r="E34" s="41" t="str">
        <f>IF(ISERROR(VLOOKUP($B34,DONNEES!$A:$G,2,FALSE)),"",VLOOKUP($B34,DONNEES!$A:$G,2,FALSE))</f>
        <v>VC St Sébastien</v>
      </c>
      <c r="F34" s="43">
        <f>IF(ISERROR(VLOOKUP($B34,DONNEES!$A:$G,6,FALSE)),"",VLOOKUP($B34,DONNEES!$A:$G,6,FALSE))</f>
        <v>2004</v>
      </c>
      <c r="G34" s="41">
        <f>IF(ISERROR(VLOOKUP($B34,DONNEES!$A:$G,7,FALSE)),"",VLOOKUP($B34,DONNEES!$A:$G,7,FALSE))</f>
        <v>0</v>
      </c>
      <c r="H34" s="60">
        <v>5.7870370370370366E-05</v>
      </c>
      <c r="I34" s="61"/>
      <c r="J34" s="62">
        <v>7</v>
      </c>
      <c r="K34" s="63">
        <v>0.001124537037037037</v>
      </c>
      <c r="L34" s="60">
        <f t="shared" si="0"/>
        <v>0.0004050925925925926</v>
      </c>
      <c r="M34" s="64">
        <f t="shared" si="1"/>
        <v>0.0015296296296296295</v>
      </c>
      <c r="N34" s="65">
        <f t="shared" si="2"/>
        <v>20</v>
      </c>
    </row>
  </sheetData>
  <mergeCells count="1">
    <mergeCell ref="I1:N1"/>
  </mergeCells>
  <printOptions horizontalCentered="1"/>
  <pageMargins left="0.7875" right="0.7875" top="0.7875" bottom="0.5118055555555555" header="0.5118055555555555" footer="0.5118055555555555"/>
  <pageSetup fitToHeight="0" fitToWidth="1" horizontalDpi="300" verticalDpi="300" orientation="portrait" paperSize="9"/>
  <headerFooter alignWithMargins="0">
    <oddHeader>&amp;L&amp;"Modern No. 20,Normal"&amp;12ADRESSE  POUSSINS&amp;C&amp;"Modern No. 20,Normal"&amp;12Challenge  LEGOUALLEC&amp;R&amp;D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34"/>
  <sheetViews>
    <sheetView workbookViewId="0" topLeftCell="B2">
      <selection activeCell="B3" activeCellId="1" sqref="L2:N11 B3"/>
    </sheetView>
  </sheetViews>
  <sheetFormatPr defaultColWidth="11.421875" defaultRowHeight="12.75"/>
  <cols>
    <col min="1" max="1" width="0" style="66" hidden="1" customWidth="1"/>
    <col min="2" max="2" width="4.421875" style="66" customWidth="1"/>
    <col min="3" max="3" width="17.7109375" style="66" customWidth="1"/>
    <col min="4" max="5" width="20.7109375" style="66" customWidth="1"/>
    <col min="6" max="7" width="0" style="66" hidden="1" customWidth="1"/>
    <col min="8" max="8" width="11.28125" style="66" customWidth="1"/>
    <col min="9" max="9" width="7.7109375" style="66" customWidth="1"/>
    <col min="10" max="16384" width="11.00390625" style="66" customWidth="1"/>
  </cols>
  <sheetData>
    <row r="1" spans="3:9" ht="12.75" hidden="1">
      <c r="C1" s="67"/>
      <c r="D1" s="68"/>
      <c r="E1" s="68"/>
      <c r="F1" s="68"/>
      <c r="G1" s="69"/>
      <c r="H1" s="126" t="s">
        <v>95</v>
      </c>
      <c r="I1" s="126"/>
    </row>
    <row r="2" spans="1:9" ht="39.75">
      <c r="A2" s="70" t="s">
        <v>1</v>
      </c>
      <c r="B2" s="71" t="s">
        <v>0</v>
      </c>
      <c r="C2" s="72" t="s">
        <v>99</v>
      </c>
      <c r="D2" s="72" t="s">
        <v>4</v>
      </c>
      <c r="E2" s="72" t="s">
        <v>1</v>
      </c>
      <c r="F2" s="73" t="s">
        <v>5</v>
      </c>
      <c r="G2" s="73" t="s">
        <v>100</v>
      </c>
      <c r="H2" s="74" t="s">
        <v>109</v>
      </c>
      <c r="I2" s="75" t="s">
        <v>108</v>
      </c>
    </row>
    <row r="3" spans="1:9" ht="18" customHeight="1">
      <c r="A3" s="59"/>
      <c r="B3" s="76">
        <v>11</v>
      </c>
      <c r="C3" s="41" t="str">
        <f>IF(ISERROR(VLOOKUP($B3,DONNEES!$A:$G,4,FALSE)),"",VLOOKUP($B3,DONNEES!$A:$G,4,FALSE))</f>
        <v>GODIOT</v>
      </c>
      <c r="D3" s="41" t="str">
        <f>IF(ISERROR(VLOOKUP($B3,DONNEES!$A:$G,5,FALSE)),"",VLOOKUP($B3,DONNEES!$A:$G,5,FALSE))</f>
        <v>Hortense</v>
      </c>
      <c r="E3" s="41" t="str">
        <f>IF(ISERROR(VLOOKUP($B3,DONNEES!$A:$G,2,FALSE)),"",VLOOKUP($B3,DONNEES!$A:$G,2,FALSE))</f>
        <v>CC Châteaubriant</v>
      </c>
      <c r="F3" s="43">
        <f>IF(ISERROR(VLOOKUP($B3,DONNEES!$A:$G,6,FALSE)),"",VLOOKUP($B3,DONNEES!$A:$G,6,FALSE))</f>
        <v>2003</v>
      </c>
      <c r="G3" s="41" t="str">
        <f>IF(ISERROR(VLOOKUP($B3,DONNEES!$A:$G,7,FALSE)),"",VLOOKUP($B3,DONNEES!$A:$G,7,FALSE))</f>
        <v>F</v>
      </c>
      <c r="H3" s="77">
        <v>8.664</v>
      </c>
      <c r="I3" s="78">
        <f aca="true" t="shared" si="0" ref="I3:I34">IF(ISERROR(RANK(H3,$H$3:$H$34,1)),"",RANK(H3,$H$3:$H$34,1))</f>
        <v>5</v>
      </c>
    </row>
    <row r="4" spans="1:9" ht="18" customHeight="1">
      <c r="A4" s="59"/>
      <c r="B4" s="59">
        <v>12</v>
      </c>
      <c r="C4" s="41" t="str">
        <f>IF(ISERROR(VLOOKUP($B4,DONNEES!$A:$G,4,FALSE)),"",VLOOKUP($B4,DONNEES!$A:$G,4,FALSE))</f>
        <v>GIRAUDET</v>
      </c>
      <c r="D4" s="41" t="str">
        <f>IF(ISERROR(VLOOKUP($B4,DONNEES!$A:$G,5,FALSE)),"",VLOOKUP($B4,DONNEES!$A:$G,5,FALSE))</f>
        <v>Victor</v>
      </c>
      <c r="E4" s="41" t="str">
        <f>IF(ISERROR(VLOOKUP($B4,DONNEES!$A:$G,2,FALSE)),"",VLOOKUP($B4,DONNEES!$A:$G,2,FALSE))</f>
        <v>G Machecoul</v>
      </c>
      <c r="F4" s="43">
        <f>IF(ISERROR(VLOOKUP($B4,DONNEES!$A:$G,6,FALSE)),"",VLOOKUP($B4,DONNEES!$A:$G,6,FALSE))</f>
        <v>2003</v>
      </c>
      <c r="G4" s="41">
        <f>IF(ISERROR(VLOOKUP($B4,DONNEES!$A:$G,7,FALSE)),"",VLOOKUP($B4,DONNEES!$A:$G,7,FALSE))</f>
        <v>0</v>
      </c>
      <c r="H4" s="79">
        <v>9.162</v>
      </c>
      <c r="I4" s="78">
        <f t="shared" si="0"/>
        <v>10</v>
      </c>
    </row>
    <row r="5" spans="1:9" ht="18" customHeight="1">
      <c r="A5" s="59"/>
      <c r="B5" s="59">
        <v>13</v>
      </c>
      <c r="C5" s="41" t="str">
        <f>IF(ISERROR(VLOOKUP($B5,DONNEES!$A:$G,4,FALSE)),"",VLOOKUP($B5,DONNEES!$A:$G,4,FALSE))</f>
        <v>LAURENSOT</v>
      </c>
      <c r="D5" s="41" t="str">
        <f>IF(ISERROR(VLOOKUP($B5,DONNEES!$A:$G,5,FALSE)),"",VLOOKUP($B5,DONNEES!$A:$G,5,FALSE))</f>
        <v>Edgar</v>
      </c>
      <c r="E5" s="41" t="str">
        <f>IF(ISERROR(VLOOKUP($B5,DONNEES!$A:$G,2,FALSE)),"",VLOOKUP($B5,DONNEES!$A:$G,2,FALSE))</f>
        <v>O C C Cesson</v>
      </c>
      <c r="F5" s="43">
        <f>IF(ISERROR(VLOOKUP($B5,DONNEES!$A:$G,6,FALSE)),"",VLOOKUP($B5,DONNEES!$A:$G,6,FALSE))</f>
        <v>2004</v>
      </c>
      <c r="G5" s="41">
        <f>IF(ISERROR(VLOOKUP($B5,DONNEES!$A:$G,7,FALSE)),"",VLOOKUP($B5,DONNEES!$A:$G,7,FALSE))</f>
        <v>0</v>
      </c>
      <c r="H5" s="79">
        <v>9.546</v>
      </c>
      <c r="I5" s="78">
        <f t="shared" si="0"/>
        <v>16</v>
      </c>
    </row>
    <row r="6" spans="1:9" ht="18" customHeight="1">
      <c r="A6" s="59"/>
      <c r="B6" s="59">
        <v>14</v>
      </c>
      <c r="C6" s="41" t="str">
        <f>IF(ISERROR(VLOOKUP($B6,DONNEES!$A:$G,4,FALSE)),"",VLOOKUP($B6,DONNEES!$A:$G,4,FALSE))</f>
        <v>BARASCUD</v>
      </c>
      <c r="D6" s="41" t="str">
        <f>IF(ISERROR(VLOOKUP($B6,DONNEES!$A:$G,5,FALSE)),"",VLOOKUP($B6,DONNEES!$A:$G,5,FALSE))</f>
        <v>Maryse</v>
      </c>
      <c r="E6" s="41" t="str">
        <f>IF(ISERROR(VLOOKUP($B6,DONNEES!$A:$G,2,FALSE)),"",VLOOKUP($B6,DONNEES!$A:$G,2,FALSE))</f>
        <v>R.L. Bazouge</v>
      </c>
      <c r="F6" s="43">
        <f>IF(ISERROR(VLOOKUP($B6,DONNEES!$A:$G,6,FALSE)),"",VLOOKUP($B6,DONNEES!$A:$G,6,FALSE))</f>
        <v>2003</v>
      </c>
      <c r="G6" s="41" t="str">
        <f>IF(ISERROR(VLOOKUP($B6,DONNEES!$A:$G,7,FALSE)),"",VLOOKUP($B6,DONNEES!$A:$G,7,FALSE))</f>
        <v>F</v>
      </c>
      <c r="H6" s="79">
        <v>10.344</v>
      </c>
      <c r="I6" s="78">
        <f t="shared" si="0"/>
        <v>26</v>
      </c>
    </row>
    <row r="7" spans="1:9" ht="18" customHeight="1">
      <c r="A7" s="59"/>
      <c r="B7" s="59">
        <v>15</v>
      </c>
      <c r="C7" s="41" t="str">
        <f>IF(ISERROR(VLOOKUP($B7,DONNEES!$A:$G,4,FALSE)),"",VLOOKUP($B7,DONNEES!$A:$G,4,FALSE))</f>
        <v>FLEURY</v>
      </c>
      <c r="D7" s="41" t="str">
        <f>IF(ISERROR(VLOOKUP($B7,DONNEES!$A:$G,5,FALSE)),"",VLOOKUP($B7,DONNEES!$A:$G,5,FALSE))</f>
        <v>Nathan</v>
      </c>
      <c r="E7" s="41" t="str">
        <f>IF(ISERROR(VLOOKUP($B7,DONNEES!$A:$G,2,FALSE)),"",VLOOKUP($B7,DONNEES!$A:$G,2,FALSE))</f>
        <v>U S Ponchâteau</v>
      </c>
      <c r="F7" s="43">
        <f>IF(ISERROR(VLOOKUP($B7,DONNEES!$A:$G,6,FALSE)),"",VLOOKUP($B7,DONNEES!$A:$G,6,FALSE))</f>
        <v>2004</v>
      </c>
      <c r="G7" s="41">
        <f>IF(ISERROR(VLOOKUP($B7,DONNEES!$A:$G,7,FALSE)),"",VLOOKUP($B7,DONNEES!$A:$G,7,FALSE))</f>
        <v>0</v>
      </c>
      <c r="H7" s="79">
        <v>10.089</v>
      </c>
      <c r="I7" s="78">
        <f t="shared" si="0"/>
        <v>21</v>
      </c>
    </row>
    <row r="8" spans="1:9" ht="18" customHeight="1">
      <c r="A8" s="59"/>
      <c r="B8" s="59">
        <v>16</v>
      </c>
      <c r="C8" s="41" t="str">
        <f>IF(ISERROR(VLOOKUP($B8,DONNEES!$A:$G,4,FALSE)),"",VLOOKUP($B8,DONNEES!$A:$G,4,FALSE))</f>
        <v>TREGOUET</v>
      </c>
      <c r="D8" s="41" t="str">
        <f>IF(ISERROR(VLOOKUP($B8,DONNEES!$A:$G,5,FALSE)),"",VLOOKUP($B8,DONNEES!$A:$G,5,FALSE))</f>
        <v>Maurène</v>
      </c>
      <c r="E8" s="41" t="str">
        <f>IF(ISERROR(VLOOKUP($B8,DONNEES!$A:$G,2,FALSE)),"",VLOOKUP($B8,DONNEES!$A:$G,2,FALSE))</f>
        <v>S C Malestroit</v>
      </c>
      <c r="F8" s="43">
        <f>IF(ISERROR(VLOOKUP($B8,DONNEES!$A:$G,6,FALSE)),"",VLOOKUP($B8,DONNEES!$A:$G,6,FALSE))</f>
        <v>2004</v>
      </c>
      <c r="G8" s="41" t="str">
        <f>IF(ISERROR(VLOOKUP($B8,DONNEES!$A:$G,7,FALSE)),"",VLOOKUP($B8,DONNEES!$A:$G,7,FALSE))</f>
        <v>F</v>
      </c>
      <c r="H8" s="79">
        <v>9.684</v>
      </c>
      <c r="I8" s="78">
        <f t="shared" si="0"/>
        <v>20</v>
      </c>
    </row>
    <row r="9" spans="1:9" ht="18" customHeight="1">
      <c r="A9" s="59"/>
      <c r="B9" s="59">
        <v>17</v>
      </c>
      <c r="C9" s="41" t="str">
        <f>IF(ISERROR(VLOOKUP($B9,DONNEES!$A:$G,4,FALSE)),"",VLOOKUP($B9,DONNEES!$A:$G,4,FALSE))</f>
        <v>VIEL</v>
      </c>
      <c r="D9" s="41" t="str">
        <f>IF(ISERROR(VLOOKUP($B9,DONNEES!$A:$G,5,FALSE)),"",VLOOKUP($B9,DONNEES!$A:$G,5,FALSE))</f>
        <v>Mathéo</v>
      </c>
      <c r="E9" s="41" t="str">
        <f>IF(ISERROR(VLOOKUP($B9,DONNEES!$A:$G,2,FALSE)),"",VLOOKUP($B9,DONNEES!$A:$G,2,FALSE))</f>
        <v>R.L. Bazouge</v>
      </c>
      <c r="F9" s="43">
        <f>IF(ISERROR(VLOOKUP($B9,DONNEES!$A:$G,6,FALSE)),"",VLOOKUP($B9,DONNEES!$A:$G,6,FALSE))</f>
        <v>2004</v>
      </c>
      <c r="G9" s="41">
        <f>IF(ISERROR(VLOOKUP($B9,DONNEES!$A:$G,7,FALSE)),"",VLOOKUP($B9,DONNEES!$A:$G,7,FALSE))</f>
        <v>0</v>
      </c>
      <c r="H9" s="79">
        <v>11.273</v>
      </c>
      <c r="I9" s="78">
        <f t="shared" si="0"/>
        <v>31</v>
      </c>
    </row>
    <row r="10" spans="1:9" ht="18" customHeight="1">
      <c r="A10" s="59"/>
      <c r="B10" s="59">
        <v>18</v>
      </c>
      <c r="C10" s="41" t="str">
        <f>IF(ISERROR(VLOOKUP($B10,DONNEES!$A:$G,4,FALSE)),"",VLOOKUP($B10,DONNEES!$A:$G,4,FALSE))</f>
        <v>BORGET</v>
      </c>
      <c r="D10" s="41" t="str">
        <f>IF(ISERROR(VLOOKUP($B10,DONNEES!$A:$G,5,FALSE)),"",VLOOKUP($B10,DONNEES!$A:$G,5,FALSE))</f>
        <v>Evan</v>
      </c>
      <c r="E10" s="41" t="str">
        <f>IF(ISERROR(VLOOKUP($B10,DONNEES!$A:$G,2,FALSE)),"",VLOOKUP($B10,DONNEES!$A:$G,2,FALSE))</f>
        <v>P Puceul</v>
      </c>
      <c r="F10" s="43">
        <f>IF(ISERROR(VLOOKUP($B10,DONNEES!$A:$G,6,FALSE)),"",VLOOKUP($B10,DONNEES!$A:$G,6,FALSE))</f>
        <v>2003</v>
      </c>
      <c r="G10" s="41">
        <f>IF(ISERROR(VLOOKUP($B10,DONNEES!$A:$G,7,FALSE)),"",VLOOKUP($B10,DONNEES!$A:$G,7,FALSE))</f>
        <v>0</v>
      </c>
      <c r="H10" s="79">
        <v>10.931000000000001</v>
      </c>
      <c r="I10" s="78">
        <f t="shared" si="0"/>
        <v>28</v>
      </c>
    </row>
    <row r="11" spans="1:9" ht="18" customHeight="1">
      <c r="A11" s="59"/>
      <c r="B11" s="59">
        <v>19</v>
      </c>
      <c r="C11" s="41" t="str">
        <f>IF(ISERROR(VLOOKUP($B11,DONNEES!$A:$G,4,FALSE)),"",VLOOKUP($B11,DONNEES!$A:$G,4,FALSE))</f>
        <v>RIAULT</v>
      </c>
      <c r="D11" s="41" t="str">
        <f>IF(ISERROR(VLOOKUP($B11,DONNEES!$A:$G,5,FALSE)),"",VLOOKUP($B11,DONNEES!$A:$G,5,FALSE))</f>
        <v>Antoine</v>
      </c>
      <c r="E11" s="41" t="str">
        <f>IF(ISERROR(VLOOKUP($B11,DONNEES!$A:$G,2,FALSE)),"",VLOOKUP($B11,DONNEES!$A:$G,2,FALSE))</f>
        <v>O C Nazairien</v>
      </c>
      <c r="F11" s="43">
        <f>IF(ISERROR(VLOOKUP($B11,DONNEES!$A:$G,6,FALSE)),"",VLOOKUP($B11,DONNEES!$A:$G,6,FALSE))</f>
        <v>2003</v>
      </c>
      <c r="G11" s="41">
        <f>IF(ISERROR(VLOOKUP($B11,DONNEES!$A:$G,7,FALSE)),"",VLOOKUP($B11,DONNEES!$A:$G,7,FALSE))</f>
        <v>0</v>
      </c>
      <c r="H11" s="79">
        <v>9.508</v>
      </c>
      <c r="I11" s="78">
        <f t="shared" si="0"/>
        <v>14</v>
      </c>
    </row>
    <row r="12" spans="1:9" ht="18" customHeight="1">
      <c r="A12" s="59"/>
      <c r="B12" s="59">
        <v>21</v>
      </c>
      <c r="C12" s="41" t="str">
        <f>IF(ISERROR(VLOOKUP($B12,DONNEES!$A:$G,4,FALSE)),"",VLOOKUP($B12,DONNEES!$A:$G,4,FALSE))</f>
        <v>BOBARD</v>
      </c>
      <c r="D12" s="41" t="str">
        <f>IF(ISERROR(VLOOKUP($B12,DONNEES!$A:$G,5,FALSE)),"",VLOOKUP($B12,DONNEES!$A:$G,5,FALSE))</f>
        <v>Damien</v>
      </c>
      <c r="E12" s="41" t="str">
        <f>IF(ISERROR(VLOOKUP($B12,DONNEES!$A:$G,2,FALSE)),"",VLOOKUP($B12,DONNEES!$A:$G,2,FALSE))</f>
        <v>UC   SUD   53</v>
      </c>
      <c r="F12" s="43">
        <f>IF(ISERROR(VLOOKUP($B12,DONNEES!$A:$G,6,FALSE)),"",VLOOKUP($B12,DONNEES!$A:$G,6,FALSE))</f>
        <v>2003</v>
      </c>
      <c r="G12" s="41">
        <f>IF(ISERROR(VLOOKUP($B12,DONNEES!$A:$G,7,FALSE)),"",VLOOKUP($B12,DONNEES!$A:$G,7,FALSE))</f>
        <v>0</v>
      </c>
      <c r="H12" s="79">
        <v>9.213</v>
      </c>
      <c r="I12" s="78">
        <f t="shared" si="0"/>
        <v>11</v>
      </c>
    </row>
    <row r="13" spans="1:9" ht="18" customHeight="1">
      <c r="A13" s="59"/>
      <c r="B13" s="59">
        <v>22</v>
      </c>
      <c r="C13" s="41" t="str">
        <f>IF(ISERROR(VLOOKUP($B13,DONNEES!$A:$G,4,FALSE)),"",VLOOKUP($B13,DONNEES!$A:$G,4,FALSE))</f>
        <v>ALAIMI</v>
      </c>
      <c r="D13" s="41" t="str">
        <f>IF(ISERROR(VLOOKUP($B13,DONNEES!$A:$G,5,FALSE)),"",VLOOKUP($B13,DONNEES!$A:$G,5,FALSE))</f>
        <v>Rida</v>
      </c>
      <c r="E13" s="41" t="str">
        <f>IF(ISERROR(VLOOKUP($B13,DONNEES!$A:$G,2,FALSE)),"",VLOOKUP($B13,DONNEES!$A:$G,2,FALSE))</f>
        <v>VC St Sébastien</v>
      </c>
      <c r="F13" s="43">
        <f>IF(ISERROR(VLOOKUP($B13,DONNEES!$A:$G,6,FALSE)),"",VLOOKUP($B13,DONNEES!$A:$G,6,FALSE))</f>
        <v>2003</v>
      </c>
      <c r="G13" s="41">
        <f>IF(ISERROR(VLOOKUP($B13,DONNEES!$A:$G,7,FALSE)),"",VLOOKUP($B13,DONNEES!$A:$G,7,FALSE))</f>
        <v>0</v>
      </c>
      <c r="H13" s="79">
        <v>9.419</v>
      </c>
      <c r="I13" s="78">
        <f t="shared" si="0"/>
        <v>12</v>
      </c>
    </row>
    <row r="14" spans="1:9" ht="18" customHeight="1">
      <c r="A14" s="59"/>
      <c r="B14" s="59">
        <v>23</v>
      </c>
      <c r="C14" s="41" t="str">
        <f>IF(ISERROR(VLOOKUP($B14,DONNEES!$A:$G,4,FALSE)),"",VLOOKUP($B14,DONNEES!$A:$G,4,FALSE))</f>
        <v>CHERRUAUD</v>
      </c>
      <c r="D14" s="41" t="str">
        <f>IF(ISERROR(VLOOKUP($B14,DONNEES!$A:$G,5,FALSE)),"",VLOOKUP($B14,DONNEES!$A:$G,5,FALSE))</f>
        <v>Valentin</v>
      </c>
      <c r="E14" s="41" t="str">
        <f>IF(ISERROR(VLOOKUP($B14,DONNEES!$A:$G,2,FALSE)),"",VLOOKUP($B14,DONNEES!$A:$G,2,FALSE))</f>
        <v>CC Châteaubriant</v>
      </c>
      <c r="F14" s="43">
        <f>IF(ISERROR(VLOOKUP($B14,DONNEES!$A:$G,6,FALSE)),"",VLOOKUP($B14,DONNEES!$A:$G,6,FALSE))</f>
        <v>2003</v>
      </c>
      <c r="G14" s="41">
        <f>IF(ISERROR(VLOOKUP($B14,DONNEES!$A:$G,7,FALSE)),"",VLOOKUP($B14,DONNEES!$A:$G,7,FALSE))</f>
        <v>0</v>
      </c>
      <c r="H14" s="79">
        <v>8.736</v>
      </c>
      <c r="I14" s="78">
        <f t="shared" si="0"/>
        <v>7</v>
      </c>
    </row>
    <row r="15" spans="1:9" ht="18" customHeight="1">
      <c r="A15" s="59"/>
      <c r="B15" s="59">
        <v>24</v>
      </c>
      <c r="C15" s="41" t="str">
        <f>IF(ISERROR(VLOOKUP($B15,DONNEES!$A:$G,4,FALSE)),"",VLOOKUP($B15,DONNEES!$A:$G,4,FALSE))</f>
        <v>BLOND</v>
      </c>
      <c r="D15" s="41" t="str">
        <f>IF(ISERROR(VLOOKUP($B15,DONNEES!$A:$G,5,FALSE)),"",VLOOKUP($B15,DONNEES!$A:$G,5,FALSE))</f>
        <v>Adrien</v>
      </c>
      <c r="E15" s="41" t="str">
        <f>IF(ISERROR(VLOOKUP($B15,DONNEES!$A:$G,2,FALSE)),"",VLOOKUP($B15,DONNEES!$A:$G,2,FALSE))</f>
        <v>O C C Cesson</v>
      </c>
      <c r="F15" s="43">
        <f>IF(ISERROR(VLOOKUP($B15,DONNEES!$A:$G,6,FALSE)),"",VLOOKUP($B15,DONNEES!$A:$G,6,FALSE))</f>
        <v>2004</v>
      </c>
      <c r="G15" s="41">
        <f>IF(ISERROR(VLOOKUP($B15,DONNEES!$A:$G,7,FALSE)),"",VLOOKUP($B15,DONNEES!$A:$G,7,FALSE))</f>
        <v>0</v>
      </c>
      <c r="H15" s="79">
        <v>10.148</v>
      </c>
      <c r="I15" s="78">
        <f t="shared" si="0"/>
        <v>24</v>
      </c>
    </row>
    <row r="16" spans="1:9" ht="18" customHeight="1">
      <c r="A16" s="59"/>
      <c r="B16" s="59">
        <v>26</v>
      </c>
      <c r="C16" s="41" t="str">
        <f>IF(ISERROR(VLOOKUP($B16,DONNEES!$A:$G,4,FALSE)),"",VLOOKUP($B16,DONNEES!$A:$G,4,FALSE))</f>
        <v>LEMARIE</v>
      </c>
      <c r="D16" s="41" t="str">
        <f>IF(ISERROR(VLOOKUP($B16,DONNEES!$A:$G,5,FALSE)),"",VLOOKUP($B16,DONNEES!$A:$G,5,FALSE))</f>
        <v>Thibault</v>
      </c>
      <c r="E16" s="41" t="str">
        <f>IF(ISERROR(VLOOKUP($B16,DONNEES!$A:$G,2,FALSE)),"",VLOOKUP($B16,DONNEES!$A:$G,2,FALSE))</f>
        <v>U S Ponchâteau</v>
      </c>
      <c r="F16" s="43">
        <f>IF(ISERROR(VLOOKUP($B16,DONNEES!$A:$G,6,FALSE)),"",VLOOKUP($B16,DONNEES!$A:$G,6,FALSE))</f>
        <v>2004</v>
      </c>
      <c r="G16" s="41">
        <f>IF(ISERROR(VLOOKUP($B16,DONNEES!$A:$G,7,FALSE)),"",VLOOKUP($B16,DONNEES!$A:$G,7,FALSE))</f>
        <v>0</v>
      </c>
      <c r="H16" s="79">
        <v>11.164</v>
      </c>
      <c r="I16" s="78">
        <f t="shared" si="0"/>
        <v>30</v>
      </c>
    </row>
    <row r="17" spans="1:9" ht="18" customHeight="1">
      <c r="A17" s="59"/>
      <c r="B17" s="59">
        <v>27</v>
      </c>
      <c r="C17" s="41" t="str">
        <f>IF(ISERROR(VLOOKUP($B17,DONNEES!$A:$G,4,FALSE)),"",VLOOKUP($B17,DONNEES!$A:$G,4,FALSE))</f>
        <v>CHIRON</v>
      </c>
      <c r="D17" s="41" t="str">
        <f>IF(ISERROR(VLOOKUP($B17,DONNEES!$A:$G,5,FALSE)),"",VLOOKUP($B17,DONNEES!$A:$G,5,FALSE))</f>
        <v>Quentin</v>
      </c>
      <c r="E17" s="41" t="str">
        <f>IF(ISERROR(VLOOKUP($B17,DONNEES!$A:$G,2,FALSE)),"",VLOOKUP($B17,DONNEES!$A:$G,2,FALSE))</f>
        <v>P Puceul</v>
      </c>
      <c r="F17" s="43">
        <f>IF(ISERROR(VLOOKUP($B17,DONNEES!$A:$G,6,FALSE)),"",VLOOKUP($B17,DONNEES!$A:$G,6,FALSE))</f>
        <v>2003</v>
      </c>
      <c r="G17" s="41">
        <f>IF(ISERROR(VLOOKUP($B17,DONNEES!$A:$G,7,FALSE)),"",VLOOKUP($B17,DONNEES!$A:$G,7,FALSE))</f>
        <v>0</v>
      </c>
      <c r="H17" s="79">
        <v>10.133</v>
      </c>
      <c r="I17" s="78">
        <f t="shared" si="0"/>
        <v>22</v>
      </c>
    </row>
    <row r="18" spans="1:9" ht="18" customHeight="1">
      <c r="A18" s="59"/>
      <c r="B18" s="59">
        <v>28</v>
      </c>
      <c r="C18" s="41" t="str">
        <f>IF(ISERROR(VLOOKUP($B18,DONNEES!$A:$G,4,FALSE)),"",VLOOKUP($B18,DONNEES!$A:$G,4,FALSE))</f>
        <v>RUEL</v>
      </c>
      <c r="D18" s="41" t="str">
        <f>IF(ISERROR(VLOOKUP($B18,DONNEES!$A:$G,5,FALSE)),"",VLOOKUP($B18,DONNEES!$A:$G,5,FALSE))</f>
        <v>Dorian</v>
      </c>
      <c r="E18" s="41" t="str">
        <f>IF(ISERROR(VLOOKUP($B18,DONNEES!$A:$G,2,FALSE)),"",VLOOKUP($B18,DONNEES!$A:$G,2,FALSE))</f>
        <v>A C St Brévin</v>
      </c>
      <c r="F18" s="43">
        <f>IF(ISERROR(VLOOKUP($B18,DONNEES!$A:$G,6,FALSE)),"",VLOOKUP($B18,DONNEES!$A:$G,6,FALSE))</f>
        <v>2003</v>
      </c>
      <c r="G18" s="41">
        <f>IF(ISERROR(VLOOKUP($B18,DONNEES!$A:$G,7,FALSE)),"",VLOOKUP($B18,DONNEES!$A:$G,7,FALSE))</f>
        <v>0</v>
      </c>
      <c r="H18" s="79">
        <v>8.56</v>
      </c>
      <c r="I18" s="78">
        <f t="shared" si="0"/>
        <v>3</v>
      </c>
    </row>
    <row r="19" spans="1:9" ht="18" customHeight="1">
      <c r="A19" s="59"/>
      <c r="B19" s="59">
        <v>29</v>
      </c>
      <c r="C19" s="41" t="str">
        <f>IF(ISERROR(VLOOKUP($B19,DONNEES!$A:$G,4,FALSE)),"",VLOOKUP($B19,DONNEES!$A:$G,4,FALSE))</f>
        <v>CHAILLOT</v>
      </c>
      <c r="D19" s="41" t="str">
        <f>IF(ISERROR(VLOOKUP($B19,DONNEES!$A:$G,5,FALSE)),"",VLOOKUP($B19,DONNEES!$A:$G,5,FALSE))</f>
        <v>Enzo</v>
      </c>
      <c r="E19" s="41" t="str">
        <f>IF(ISERROR(VLOOKUP($B19,DONNEES!$A:$G,2,FALSE)),"",VLOOKUP($B19,DONNEES!$A:$G,2,FALSE))</f>
        <v>VC St Sébastien</v>
      </c>
      <c r="F19" s="43">
        <f>IF(ISERROR(VLOOKUP($B19,DONNEES!$A:$G,6,FALSE)),"",VLOOKUP($B19,DONNEES!$A:$G,6,FALSE))</f>
        <v>2003</v>
      </c>
      <c r="G19" s="41">
        <f>IF(ISERROR(VLOOKUP($B19,DONNEES!$A:$G,7,FALSE)),"",VLOOKUP($B19,DONNEES!$A:$G,7,FALSE))</f>
        <v>0</v>
      </c>
      <c r="H19" s="79">
        <v>8.299</v>
      </c>
      <c r="I19" s="78">
        <f t="shared" si="0"/>
        <v>1</v>
      </c>
    </row>
    <row r="20" spans="1:9" ht="18" customHeight="1">
      <c r="A20" s="59"/>
      <c r="B20" s="59">
        <v>30</v>
      </c>
      <c r="C20" s="41" t="str">
        <f>IF(ISERROR(VLOOKUP($B20,DONNEES!$A:$G,4,FALSE)),"",VLOOKUP($B20,DONNEES!$A:$G,4,FALSE))</f>
        <v>RIBAULT</v>
      </c>
      <c r="D20" s="41" t="str">
        <f>IF(ISERROR(VLOOKUP($B20,DONNEES!$A:$G,5,FALSE)),"",VLOOKUP($B20,DONNEES!$A:$G,5,FALSE))</f>
        <v>Manon</v>
      </c>
      <c r="E20" s="41" t="str">
        <f>IF(ISERROR(VLOOKUP($B20,DONNEES!$A:$G,2,FALSE)),"",VLOOKUP($B20,DONNEES!$A:$G,2,FALSE))</f>
        <v>CC Châteaubriant</v>
      </c>
      <c r="F20" s="43">
        <f>IF(ISERROR(VLOOKUP($B20,DONNEES!$A:$G,6,FALSE)),"",VLOOKUP($B20,DONNEES!$A:$G,6,FALSE))</f>
        <v>2003</v>
      </c>
      <c r="G20" s="41" t="str">
        <f>IF(ISERROR(VLOOKUP($B20,DONNEES!$A:$G,7,FALSE)),"",VLOOKUP($B20,DONNEES!$A:$G,7,FALSE))</f>
        <v>F</v>
      </c>
      <c r="H20" s="79">
        <v>8.704</v>
      </c>
      <c r="I20" s="78">
        <f t="shared" si="0"/>
        <v>6</v>
      </c>
    </row>
    <row r="21" spans="1:9" ht="18" customHeight="1">
      <c r="A21" s="59"/>
      <c r="B21" s="59">
        <v>31</v>
      </c>
      <c r="C21" s="41" t="str">
        <f>IF(ISERROR(VLOOKUP($B21,DONNEES!$A:$G,4,FALSE)),"",VLOOKUP($B21,DONNEES!$A:$G,4,FALSE))</f>
        <v>ALEXANDRE</v>
      </c>
      <c r="D21" s="41" t="str">
        <f>IF(ISERROR(VLOOKUP($B21,DONNEES!$A:$G,5,FALSE)),"",VLOOKUP($B21,DONNEES!$A:$G,5,FALSE))</f>
        <v>Paul Lou</v>
      </c>
      <c r="E21" s="41" t="str">
        <f>IF(ISERROR(VLOOKUP($B21,DONNEES!$A:$G,2,FALSE)),"",VLOOKUP($B21,DONNEES!$A:$G,2,FALSE))</f>
        <v>O C C Cesson</v>
      </c>
      <c r="F21" s="43">
        <f>IF(ISERROR(VLOOKUP($B21,DONNEES!$A:$G,6,FALSE)),"",VLOOKUP($B21,DONNEES!$A:$G,6,FALSE))</f>
        <v>2003</v>
      </c>
      <c r="G21" s="41">
        <f>IF(ISERROR(VLOOKUP($B21,DONNEES!$A:$G,7,FALSE)),"",VLOOKUP($B21,DONNEES!$A:$G,7,FALSE))</f>
        <v>0</v>
      </c>
      <c r="H21" s="79">
        <v>9.57</v>
      </c>
      <c r="I21" s="78">
        <f t="shared" si="0"/>
        <v>17</v>
      </c>
    </row>
    <row r="22" spans="1:9" ht="18" customHeight="1">
      <c r="A22" s="59"/>
      <c r="B22" s="59">
        <v>32</v>
      </c>
      <c r="C22" s="41" t="str">
        <f>IF(ISERROR(VLOOKUP($B22,DONNEES!$A:$G,4,FALSE)),"",VLOOKUP($B22,DONNEES!$A:$G,4,FALSE))</f>
        <v>BARON </v>
      </c>
      <c r="D22" s="41" t="str">
        <f>IF(ISERROR(VLOOKUP($B22,DONNEES!$A:$G,5,FALSE)),"",VLOOKUP($B22,DONNEES!$A:$G,5,FALSE))</f>
        <v>Alexandre</v>
      </c>
      <c r="E22" s="41" t="str">
        <f>IF(ISERROR(VLOOKUP($B22,DONNEES!$A:$G,2,FALSE)),"",VLOOKUP($B22,DONNEES!$A:$G,2,FALSE))</f>
        <v>R.L. Bazouge</v>
      </c>
      <c r="F22" s="43">
        <f>IF(ISERROR(VLOOKUP($B22,DONNEES!$A:$G,6,FALSE)),"",VLOOKUP($B22,DONNEES!$A:$G,6,FALSE))</f>
        <v>2003</v>
      </c>
      <c r="G22" s="41">
        <f>IF(ISERROR(VLOOKUP($B22,DONNEES!$A:$G,7,FALSE)),"",VLOOKUP($B22,DONNEES!$A:$G,7,FALSE))</f>
        <v>0</v>
      </c>
      <c r="H22" s="79">
        <v>8.387</v>
      </c>
      <c r="I22" s="78">
        <f t="shared" si="0"/>
        <v>2</v>
      </c>
    </row>
    <row r="23" spans="1:9" ht="18" customHeight="1">
      <c r="A23" s="59"/>
      <c r="B23" s="59">
        <v>33</v>
      </c>
      <c r="C23" s="41" t="str">
        <f>IF(ISERROR(VLOOKUP($B23,DONNEES!$A:$G,4,FALSE)),"",VLOOKUP($B23,DONNEES!$A:$G,4,FALSE))</f>
        <v>LOSTHE</v>
      </c>
      <c r="D23" s="41" t="str">
        <f>IF(ISERROR(VLOOKUP($B23,DONNEES!$A:$G,5,FALSE)),"",VLOOKUP($B23,DONNEES!$A:$G,5,FALSE))</f>
        <v>Mattis</v>
      </c>
      <c r="E23" s="41" t="str">
        <f>IF(ISERROR(VLOOKUP($B23,DONNEES!$A:$G,2,FALSE)),"",VLOOKUP($B23,DONNEES!$A:$G,2,FALSE))</f>
        <v>U S Ponchâteau</v>
      </c>
      <c r="F23" s="43">
        <f>IF(ISERROR(VLOOKUP($B23,DONNEES!$A:$G,6,FALSE)),"",VLOOKUP($B23,DONNEES!$A:$G,6,FALSE))</f>
        <v>2003</v>
      </c>
      <c r="G23" s="41">
        <f>IF(ISERROR(VLOOKUP($B23,DONNEES!$A:$G,7,FALSE)),"",VLOOKUP($B23,DONNEES!$A:$G,7,FALSE))</f>
        <v>0</v>
      </c>
      <c r="H23" s="79">
        <v>10.991</v>
      </c>
      <c r="I23" s="78">
        <f t="shared" si="0"/>
        <v>29</v>
      </c>
    </row>
    <row r="24" spans="1:9" ht="18" customHeight="1">
      <c r="A24" s="59"/>
      <c r="B24" s="59">
        <v>34</v>
      </c>
      <c r="C24" s="41" t="str">
        <f>IF(ISERROR(VLOOKUP($B24,DONNEES!$A:$G,4,FALSE)),"",VLOOKUP($B24,DONNEES!$A:$G,4,FALSE))</f>
        <v>BACONNAIS</v>
      </c>
      <c r="D24" s="41" t="str">
        <f>IF(ISERROR(VLOOKUP($B24,DONNEES!$A:$G,5,FALSE)),"",VLOOKUP($B24,DONNEES!$A:$G,5,FALSE))</f>
        <v>Maxime</v>
      </c>
      <c r="E24" s="41" t="str">
        <f>IF(ISERROR(VLOOKUP($B24,DONNEES!$A:$G,2,FALSE)),"",VLOOKUP($B24,DONNEES!$A:$G,2,FALSE))</f>
        <v>A C St Brévin</v>
      </c>
      <c r="F24" s="43">
        <f>IF(ISERROR(VLOOKUP($B24,DONNEES!$A:$G,6,FALSE)),"",VLOOKUP($B24,DONNEES!$A:$G,6,FALSE))</f>
        <v>2004</v>
      </c>
      <c r="G24" s="41">
        <f>IF(ISERROR(VLOOKUP($B24,DONNEES!$A:$G,7,FALSE)),"",VLOOKUP($B24,DONNEES!$A:$G,7,FALSE))</f>
        <v>0</v>
      </c>
      <c r="H24" s="79">
        <v>11.314</v>
      </c>
      <c r="I24" s="78">
        <f t="shared" si="0"/>
        <v>32</v>
      </c>
    </row>
    <row r="25" spans="1:9" ht="18" customHeight="1">
      <c r="A25" s="59"/>
      <c r="B25" s="59">
        <v>35</v>
      </c>
      <c r="C25" s="41" t="str">
        <f>IF(ISERROR(VLOOKUP($B25,DONNEES!$A:$G,4,FALSE)),"",VLOOKUP($B25,DONNEES!$A:$G,4,FALSE))</f>
        <v>COHEN</v>
      </c>
      <c r="D25" s="41" t="str">
        <f>IF(ISERROR(VLOOKUP($B25,DONNEES!$A:$G,5,FALSE)),"",VLOOKUP($B25,DONNEES!$A:$G,5,FALSE))</f>
        <v>Stefan</v>
      </c>
      <c r="E25" s="41" t="str">
        <f>IF(ISERROR(VLOOKUP($B25,DONNEES!$A:$G,2,FALSE)),"",VLOOKUP($B25,DONNEES!$A:$G,2,FALSE))</f>
        <v>VC St Sébastien</v>
      </c>
      <c r="F25" s="43">
        <f>IF(ISERROR(VLOOKUP($B25,DONNEES!$A:$G,6,FALSE)),"",VLOOKUP($B25,DONNEES!$A:$G,6,FALSE))</f>
        <v>2003</v>
      </c>
      <c r="G25" s="41">
        <f>IF(ISERROR(VLOOKUP($B25,DONNEES!$A:$G,7,FALSE)),"",VLOOKUP($B25,DONNEES!$A:$G,7,FALSE))</f>
        <v>0</v>
      </c>
      <c r="H25" s="79">
        <v>8.621</v>
      </c>
      <c r="I25" s="78">
        <f t="shared" si="0"/>
        <v>4</v>
      </c>
    </row>
    <row r="26" spans="1:9" ht="18" customHeight="1">
      <c r="A26" s="59"/>
      <c r="B26" s="59">
        <v>36</v>
      </c>
      <c r="C26" s="41" t="str">
        <f>IF(ISERROR(VLOOKUP($B26,DONNEES!$A:$G,4,FALSE)),"",VLOOKUP($B26,DONNEES!$A:$G,4,FALSE))</f>
        <v>VOISIN</v>
      </c>
      <c r="D26" s="41" t="str">
        <f>IF(ISERROR(VLOOKUP($B26,DONNEES!$A:$G,5,FALSE)),"",VLOOKUP($B26,DONNEES!$A:$G,5,FALSE))</f>
        <v>Robin</v>
      </c>
      <c r="E26" s="41" t="str">
        <f>IF(ISERROR(VLOOKUP($B26,DONNEES!$A:$G,2,FALSE)),"",VLOOKUP($B26,DONNEES!$A:$G,2,FALSE))</f>
        <v>CC Châteaubriant</v>
      </c>
      <c r="F26" s="43">
        <f>IF(ISERROR(VLOOKUP($B26,DONNEES!$A:$G,6,FALSE)),"",VLOOKUP($B26,DONNEES!$A:$G,6,FALSE))</f>
        <v>2003</v>
      </c>
      <c r="G26" s="41">
        <f>IF(ISERROR(VLOOKUP($B26,DONNEES!$A:$G,7,FALSE)),"",VLOOKUP($B26,DONNEES!$A:$G,7,FALSE))</f>
        <v>0</v>
      </c>
      <c r="H26" s="79">
        <v>9.116</v>
      </c>
      <c r="I26" s="78">
        <f t="shared" si="0"/>
        <v>9</v>
      </c>
    </row>
    <row r="27" spans="1:9" ht="18" customHeight="1">
      <c r="A27" s="59"/>
      <c r="B27" s="59">
        <v>37</v>
      </c>
      <c r="C27" s="41" t="str">
        <f>IF(ISERROR(VLOOKUP($B27,DONNEES!$A:$G,4,FALSE)),"",VLOOKUP($B27,DONNEES!$A:$G,4,FALSE))</f>
        <v>CORDELIER</v>
      </c>
      <c r="D27" s="41" t="str">
        <f>IF(ISERROR(VLOOKUP($B27,DONNEES!$A:$G,5,FALSE)),"",VLOOKUP($B27,DONNEES!$A:$G,5,FALSE))</f>
        <v>Matthieu</v>
      </c>
      <c r="E27" s="41" t="str">
        <f>IF(ISERROR(VLOOKUP($B27,DONNEES!$A:$G,2,FALSE)),"",VLOOKUP($B27,DONNEES!$A:$G,2,FALSE))</f>
        <v>O C C Cesson</v>
      </c>
      <c r="F27" s="43">
        <f>IF(ISERROR(VLOOKUP($B27,DONNEES!$A:$G,6,FALSE)),"",VLOOKUP($B27,DONNEES!$A:$G,6,FALSE))</f>
        <v>2003</v>
      </c>
      <c r="G27" s="41">
        <f>IF(ISERROR(VLOOKUP($B27,DONNEES!$A:$G,7,FALSE)),"",VLOOKUP($B27,DONNEES!$A:$G,7,FALSE))</f>
        <v>0</v>
      </c>
      <c r="H27" s="79">
        <v>9.597</v>
      </c>
      <c r="I27" s="78">
        <f t="shared" si="0"/>
        <v>18</v>
      </c>
    </row>
    <row r="28" spans="1:9" ht="18" customHeight="1">
      <c r="A28" s="59"/>
      <c r="B28" s="59">
        <v>38</v>
      </c>
      <c r="C28" s="41" t="str">
        <f>IF(ISERROR(VLOOKUP($B28,DONNEES!$A:$G,4,FALSE)),"",VLOOKUP($B28,DONNEES!$A:$G,4,FALSE))</f>
        <v>MONGODIN</v>
      </c>
      <c r="D28" s="41" t="str">
        <f>IF(ISERROR(VLOOKUP($B28,DONNEES!$A:$G,5,FALSE)),"",VLOOKUP($B28,DONNEES!$A:$G,5,FALSE))</f>
        <v>Ghislain</v>
      </c>
      <c r="E28" s="41" t="str">
        <f>IF(ISERROR(VLOOKUP($B28,DONNEES!$A:$G,2,FALSE)),"",VLOOKUP($B28,DONNEES!$A:$G,2,FALSE))</f>
        <v>R.L. Bazouge</v>
      </c>
      <c r="F28" s="43">
        <f>IF(ISERROR(VLOOKUP($B28,DONNEES!$A:$G,6,FALSE)),"",VLOOKUP($B28,DONNEES!$A:$G,6,FALSE))</f>
        <v>2003</v>
      </c>
      <c r="G28" s="41">
        <f>IF(ISERROR(VLOOKUP($B28,DONNEES!$A:$G,7,FALSE)),"",VLOOKUP($B28,DONNEES!$A:$G,7,FALSE))</f>
        <v>0</v>
      </c>
      <c r="H28" s="79">
        <v>10.139</v>
      </c>
      <c r="I28" s="78">
        <f t="shared" si="0"/>
        <v>23</v>
      </c>
    </row>
    <row r="29" spans="1:9" ht="18" customHeight="1">
      <c r="A29" s="59"/>
      <c r="B29" s="59">
        <v>39</v>
      </c>
      <c r="C29" s="41" t="str">
        <f>IF(ISERROR(VLOOKUP($B29,DONNEES!$A:$G,4,FALSE)),"",VLOOKUP($B29,DONNEES!$A:$G,4,FALSE))</f>
        <v>MAMBENNE</v>
      </c>
      <c r="D29" s="41" t="str">
        <f>IF(ISERROR(VLOOKUP($B29,DONNEES!$A:$G,5,FALSE)),"",VLOOKUP($B29,DONNEES!$A:$G,5,FALSE))</f>
        <v>Axel</v>
      </c>
      <c r="E29" s="41" t="str">
        <f>IF(ISERROR(VLOOKUP($B29,DONNEES!$A:$G,2,FALSE)),"",VLOOKUP($B29,DONNEES!$A:$G,2,FALSE))</f>
        <v>VC St Sébastien</v>
      </c>
      <c r="F29" s="43">
        <f>IF(ISERROR(VLOOKUP($B29,DONNEES!$A:$G,6,FALSE)),"",VLOOKUP($B29,DONNEES!$A:$G,6,FALSE))</f>
        <v>2004</v>
      </c>
      <c r="G29" s="41">
        <f>IF(ISERROR(VLOOKUP($B29,DONNEES!$A:$G,7,FALSE)),"",VLOOKUP($B29,DONNEES!$A:$G,7,FALSE))</f>
        <v>0</v>
      </c>
      <c r="H29" s="79">
        <v>9.454</v>
      </c>
      <c r="I29" s="78">
        <f t="shared" si="0"/>
        <v>13</v>
      </c>
    </row>
    <row r="30" spans="1:9" ht="18" customHeight="1">
      <c r="A30" s="59"/>
      <c r="B30" s="59">
        <v>40</v>
      </c>
      <c r="C30" s="41" t="str">
        <f>IF(ISERROR(VLOOKUP($B30,DONNEES!$A:$G,4,FALSE)),"",VLOOKUP($B30,DONNEES!$A:$G,4,FALSE))</f>
        <v>MADIOT</v>
      </c>
      <c r="D30" s="41" t="str">
        <f>IF(ISERROR(VLOOKUP($B30,DONNEES!$A:$G,5,FALSE)),"",VLOOKUP($B30,DONNEES!$A:$G,5,FALSE))</f>
        <v>Lilian</v>
      </c>
      <c r="E30" s="41" t="str">
        <f>IF(ISERROR(VLOOKUP($B30,DONNEES!$A:$G,2,FALSE)),"",VLOOKUP($B30,DONNEES!$A:$G,2,FALSE))</f>
        <v>CC Châteaubriant</v>
      </c>
      <c r="F30" s="43">
        <f>IF(ISERROR(VLOOKUP($B30,DONNEES!$A:$G,6,FALSE)),"",VLOOKUP($B30,DONNEES!$A:$G,6,FALSE))</f>
        <v>2003</v>
      </c>
      <c r="G30" s="41">
        <f>IF(ISERROR(VLOOKUP($B30,DONNEES!$A:$G,7,FALSE)),"",VLOOKUP($B30,DONNEES!$A:$G,7,FALSE))</f>
        <v>0</v>
      </c>
      <c r="H30" s="79">
        <v>8.922</v>
      </c>
      <c r="I30" s="78">
        <f t="shared" si="0"/>
        <v>8</v>
      </c>
    </row>
    <row r="31" spans="1:9" ht="18" customHeight="1">
      <c r="A31" s="59"/>
      <c r="B31" s="59">
        <v>41</v>
      </c>
      <c r="C31" s="41" t="str">
        <f>IF(ISERROR(VLOOKUP($B31,DONNEES!$A:$G,4,FALSE)),"",VLOOKUP($B31,DONNEES!$A:$G,4,FALSE))</f>
        <v>VANNIER</v>
      </c>
      <c r="D31" s="41" t="str">
        <f>IF(ISERROR(VLOOKUP($B31,DONNEES!$A:$G,5,FALSE)),"",VLOOKUP($B31,DONNEES!$A:$G,5,FALSE))</f>
        <v>Erwan</v>
      </c>
      <c r="E31" s="41" t="str">
        <f>IF(ISERROR(VLOOKUP($B31,DONNEES!$A:$G,2,FALSE)),"",VLOOKUP($B31,DONNEES!$A:$G,2,FALSE))</f>
        <v>R.L. Bazouge</v>
      </c>
      <c r="F31" s="43">
        <f>IF(ISERROR(VLOOKUP($B31,DONNEES!$A:$G,6,FALSE)),"",VLOOKUP($B31,DONNEES!$A:$G,6,FALSE))</f>
        <v>2004</v>
      </c>
      <c r="G31" s="41">
        <f>IF(ISERROR(VLOOKUP($B31,DONNEES!$A:$G,7,FALSE)),"",VLOOKUP($B31,DONNEES!$A:$G,7,FALSE))</f>
        <v>0</v>
      </c>
      <c r="H31" s="79">
        <v>10.246</v>
      </c>
      <c r="I31" s="78">
        <f t="shared" si="0"/>
        <v>25</v>
      </c>
    </row>
    <row r="32" spans="1:9" ht="18" customHeight="1">
      <c r="A32" s="59"/>
      <c r="B32" s="59">
        <v>42</v>
      </c>
      <c r="C32" s="41" t="str">
        <f>IF(ISERROR(VLOOKUP($B32,DONNEES!$A:$G,4,FALSE)),"",VLOOKUP($B32,DONNEES!$A:$G,4,FALSE))</f>
        <v>MAISONNEUVE</v>
      </c>
      <c r="D32" s="41" t="str">
        <f>IF(ISERROR(VLOOKUP($B32,DONNEES!$A:$G,5,FALSE)),"",VLOOKUP($B32,DONNEES!$A:$G,5,FALSE))</f>
        <v>Mathieu</v>
      </c>
      <c r="E32" s="41" t="str">
        <f>IF(ISERROR(VLOOKUP($B32,DONNEES!$A:$G,2,FALSE)),"",VLOOKUP($B32,DONNEES!$A:$G,2,FALSE))</f>
        <v>VC St Sébastien</v>
      </c>
      <c r="F32" s="43">
        <f>IF(ISERROR(VLOOKUP($B32,DONNEES!$A:$G,6,FALSE)),"",VLOOKUP($B32,DONNEES!$A:$G,6,FALSE))</f>
        <v>2004</v>
      </c>
      <c r="G32" s="41">
        <f>IF(ISERROR(VLOOKUP($B32,DONNEES!$A:$G,7,FALSE)),"",VLOOKUP($B32,DONNEES!$A:$G,7,FALSE))</f>
        <v>0</v>
      </c>
      <c r="H32" s="79">
        <v>10.5</v>
      </c>
      <c r="I32" s="78">
        <f t="shared" si="0"/>
        <v>27</v>
      </c>
    </row>
    <row r="33" spans="1:9" ht="18" customHeight="1">
      <c r="A33" s="59"/>
      <c r="B33" s="59">
        <v>43</v>
      </c>
      <c r="C33" s="41" t="str">
        <f>IF(ISERROR(VLOOKUP($B33,DONNEES!$A:$G,4,FALSE)),"",VLOOKUP($B33,DONNEES!$A:$G,4,FALSE))</f>
        <v>PARIS </v>
      </c>
      <c r="D33" s="41" t="str">
        <f>IF(ISERROR(VLOOKUP($B33,DONNEES!$A:$G,5,FALSE)),"",VLOOKUP($B33,DONNEES!$A:$G,5,FALSE))</f>
        <v>Lilian</v>
      </c>
      <c r="E33" s="41" t="str">
        <f>IF(ISERROR(VLOOKUP($B33,DONNEES!$A:$G,2,FALSE)),"",VLOOKUP($B33,DONNEES!$A:$G,2,FALSE))</f>
        <v>CC Châteaubriant</v>
      </c>
      <c r="F33" s="43">
        <f>IF(ISERROR(VLOOKUP($B33,DONNEES!$A:$G,6,FALSE)),"",VLOOKUP($B33,DONNEES!$A:$G,6,FALSE))</f>
        <v>2003</v>
      </c>
      <c r="G33" s="41">
        <f>IF(ISERROR(VLOOKUP($B33,DONNEES!$A:$G,7,FALSE)),"",VLOOKUP($B33,DONNEES!$A:$G,7,FALSE))</f>
        <v>0</v>
      </c>
      <c r="H33" s="79">
        <v>9.643</v>
      </c>
      <c r="I33" s="78">
        <f t="shared" si="0"/>
        <v>19</v>
      </c>
    </row>
    <row r="34" spans="1:9" ht="18" customHeight="1">
      <c r="A34" s="59"/>
      <c r="B34" s="59">
        <v>45</v>
      </c>
      <c r="C34" s="41" t="str">
        <f>IF(ISERROR(VLOOKUP($B34,DONNEES!$A:$G,4,FALSE)),"",VLOOKUP($B34,DONNEES!$A:$G,4,FALSE))</f>
        <v>POUVREAU</v>
      </c>
      <c r="D34" s="41" t="str">
        <f>IF(ISERROR(VLOOKUP($B34,DONNEES!$A:$G,5,FALSE)),"",VLOOKUP($B34,DONNEES!$A:$G,5,FALSE))</f>
        <v>Aurélien</v>
      </c>
      <c r="E34" s="41" t="str">
        <f>IF(ISERROR(VLOOKUP($B34,DONNEES!$A:$G,2,FALSE)),"",VLOOKUP($B34,DONNEES!$A:$G,2,FALSE))</f>
        <v>VC St Sébastien</v>
      </c>
      <c r="F34" s="43">
        <f>IF(ISERROR(VLOOKUP($B34,DONNEES!$A:$G,6,FALSE)),"",VLOOKUP($B34,DONNEES!$A:$G,6,FALSE))</f>
        <v>2004</v>
      </c>
      <c r="G34" s="41">
        <f>IF(ISERROR(VLOOKUP($B34,DONNEES!$A:$G,7,FALSE)),"",VLOOKUP($B34,DONNEES!$A:$G,7,FALSE))</f>
        <v>0</v>
      </c>
      <c r="H34" s="79">
        <v>9.53</v>
      </c>
      <c r="I34" s="78">
        <f t="shared" si="0"/>
        <v>15</v>
      </c>
    </row>
  </sheetData>
  <mergeCells count="1">
    <mergeCell ref="H1:I1"/>
  </mergeCells>
  <printOptions horizontalCentered="1"/>
  <pageMargins left="0.7875" right="0.7875" top="0.7875" bottom="0.5118055555555555" header="0.5118055555555555" footer="0.5118055555555555"/>
  <pageSetup fitToHeight="0" fitToWidth="1" horizontalDpi="300" verticalDpi="300" orientation="portrait" paperSize="9"/>
  <headerFooter alignWithMargins="0">
    <oddHeader>&amp;L&amp;"Modern No. 20,Normal"&amp;12VITESSE POUSSINS&amp;C&amp;"Modern No. 20,Normal"&amp;12Challenge  LEGOUALLEC&amp;R&amp;D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workbookViewId="0" topLeftCell="B2">
      <selection activeCell="I34" activeCellId="1" sqref="L2:N11 I34"/>
    </sheetView>
  </sheetViews>
  <sheetFormatPr defaultColWidth="11.421875" defaultRowHeight="12.75"/>
  <cols>
    <col min="1" max="1" width="0" style="66" hidden="1" customWidth="1"/>
    <col min="2" max="2" width="4.57421875" style="66" customWidth="1"/>
    <col min="3" max="3" width="17.7109375" style="66" customWidth="1"/>
    <col min="4" max="5" width="20.7109375" style="66" customWidth="1"/>
    <col min="6" max="7" width="0" style="66" hidden="1" customWidth="1"/>
    <col min="8" max="8" width="8.8515625" style="66" customWidth="1"/>
    <col min="9" max="9" width="9.28125" style="67" customWidth="1"/>
    <col min="10" max="10" width="5.8515625" style="66" customWidth="1"/>
    <col min="11" max="11" width="5.28125" style="66" customWidth="1"/>
    <col min="12" max="16384" width="11.00390625" style="66" customWidth="1"/>
  </cols>
  <sheetData>
    <row r="1" spans="3:9" ht="12.75" hidden="1">
      <c r="C1" s="67"/>
      <c r="D1" s="68"/>
      <c r="E1" s="68"/>
      <c r="F1" s="68"/>
      <c r="G1" s="69"/>
      <c r="H1" s="127" t="s">
        <v>96</v>
      </c>
      <c r="I1" s="127"/>
    </row>
    <row r="2" spans="1:9" ht="39.75">
      <c r="A2" s="80" t="s">
        <v>1</v>
      </c>
      <c r="B2" s="81" t="s">
        <v>0</v>
      </c>
      <c r="C2" s="82" t="s">
        <v>99</v>
      </c>
      <c r="D2" s="82" t="s">
        <v>4</v>
      </c>
      <c r="E2" s="82" t="s">
        <v>1</v>
      </c>
      <c r="F2" s="83" t="s">
        <v>5</v>
      </c>
      <c r="G2" s="83" t="s">
        <v>100</v>
      </c>
      <c r="H2" s="84" t="s">
        <v>102</v>
      </c>
      <c r="I2" s="85" t="s">
        <v>108</v>
      </c>
    </row>
    <row r="3" spans="1:9" ht="18" customHeight="1">
      <c r="A3" s="76"/>
      <c r="B3" s="59">
        <v>11</v>
      </c>
      <c r="C3" s="41" t="str">
        <f>IF(ISERROR(VLOOKUP($B3,DONNEES!$A:$G,4,FALSE)),"",VLOOKUP($B3,DONNEES!$A:$G,4,FALSE))</f>
        <v>GODIOT</v>
      </c>
      <c r="D3" s="41" t="str">
        <f>IF(ISERROR(VLOOKUP($B3,DONNEES!$A:$G,5,FALSE)),"",VLOOKUP($B3,DONNEES!$A:$G,5,FALSE))</f>
        <v>Hortense</v>
      </c>
      <c r="E3" s="41" t="str">
        <f>IF(ISERROR(VLOOKUP($B3,DONNEES!$A:$G,2,FALSE)),"",VLOOKUP($B3,DONNEES!$A:$G,2,FALSE))</f>
        <v>CC Châteaubriant</v>
      </c>
      <c r="F3" s="43">
        <f>IF(ISERROR(VLOOKUP($B3,DONNEES!$A:$G,6,FALSE)),"",VLOOKUP($B3,DONNEES!$A:$G,6,FALSE))</f>
        <v>2003</v>
      </c>
      <c r="G3" s="86" t="str">
        <f>IF(ISERROR(VLOOKUP($B3,DONNEES!$A:$G,7,FALSE)),"",VLOOKUP($B3,DONNEES!$A:$G,7,FALSE))</f>
        <v>F</v>
      </c>
      <c r="H3" s="65">
        <v>6</v>
      </c>
      <c r="I3" s="87">
        <f aca="true" t="shared" si="0" ref="I3:I34">IF(ISERROR(RANK(H3,$H$3:$H$34,1)),"",RANK(H3,$H$3:$H$34,1))</f>
        <v>6</v>
      </c>
    </row>
    <row r="4" spans="1:9" ht="18" customHeight="1">
      <c r="A4" s="59"/>
      <c r="B4" s="59">
        <v>12</v>
      </c>
      <c r="C4" s="41" t="str">
        <f>IF(ISERROR(VLOOKUP($B4,DONNEES!$A:$G,4,FALSE)),"",VLOOKUP($B4,DONNEES!$A:$G,4,FALSE))</f>
        <v>GIRAUDET</v>
      </c>
      <c r="D4" s="41" t="str">
        <f>IF(ISERROR(VLOOKUP($B4,DONNEES!$A:$G,5,FALSE)),"",VLOOKUP($B4,DONNEES!$A:$G,5,FALSE))</f>
        <v>Victor</v>
      </c>
      <c r="E4" s="41" t="str">
        <f>IF(ISERROR(VLOOKUP($B4,DONNEES!$A:$G,2,FALSE)),"",VLOOKUP($B4,DONNEES!$A:$G,2,FALSE))</f>
        <v>G Machecoul</v>
      </c>
      <c r="F4" s="43">
        <f>IF(ISERROR(VLOOKUP($B4,DONNEES!$A:$G,6,FALSE)),"",VLOOKUP($B4,DONNEES!$A:$G,6,FALSE))</f>
        <v>2003</v>
      </c>
      <c r="G4" s="86">
        <f>IF(ISERROR(VLOOKUP($B4,DONNEES!$A:$G,7,FALSE)),"",VLOOKUP($B4,DONNEES!$A:$G,7,FALSE))</f>
        <v>0</v>
      </c>
      <c r="H4" s="65">
        <v>8</v>
      </c>
      <c r="I4" s="87">
        <f t="shared" si="0"/>
        <v>8</v>
      </c>
    </row>
    <row r="5" spans="1:9" ht="18" customHeight="1">
      <c r="A5" s="59"/>
      <c r="B5" s="59">
        <v>13</v>
      </c>
      <c r="C5" s="41" t="str">
        <f>IF(ISERROR(VLOOKUP($B5,DONNEES!$A:$G,4,FALSE)),"",VLOOKUP($B5,DONNEES!$A:$G,4,FALSE))</f>
        <v>LAURENSOT</v>
      </c>
      <c r="D5" s="41" t="str">
        <f>IF(ISERROR(VLOOKUP($B5,DONNEES!$A:$G,5,FALSE)),"",VLOOKUP($B5,DONNEES!$A:$G,5,FALSE))</f>
        <v>Edgar</v>
      </c>
      <c r="E5" s="41" t="str">
        <f>IF(ISERROR(VLOOKUP($B5,DONNEES!$A:$G,2,FALSE)),"",VLOOKUP($B5,DONNEES!$A:$G,2,FALSE))</f>
        <v>O C C Cesson</v>
      </c>
      <c r="F5" s="43">
        <f>IF(ISERROR(VLOOKUP($B5,DONNEES!$A:$G,6,FALSE)),"",VLOOKUP($B5,DONNEES!$A:$G,6,FALSE))</f>
        <v>2004</v>
      </c>
      <c r="G5" s="86">
        <f>IF(ISERROR(VLOOKUP($B5,DONNEES!$A:$G,7,FALSE)),"",VLOOKUP($B5,DONNEES!$A:$G,7,FALSE))</f>
        <v>0</v>
      </c>
      <c r="H5" s="65">
        <v>21</v>
      </c>
      <c r="I5" s="87">
        <f t="shared" si="0"/>
        <v>21</v>
      </c>
    </row>
    <row r="6" spans="1:9" ht="18" customHeight="1">
      <c r="A6" s="59"/>
      <c r="B6" s="59">
        <v>14</v>
      </c>
      <c r="C6" s="41" t="str">
        <f>IF(ISERROR(VLOOKUP($B6,DONNEES!$A:$G,4,FALSE)),"",VLOOKUP($B6,DONNEES!$A:$G,4,FALSE))</f>
        <v>BARASCUD</v>
      </c>
      <c r="D6" s="41" t="str">
        <f>IF(ISERROR(VLOOKUP($B6,DONNEES!$A:$G,5,FALSE)),"",VLOOKUP($B6,DONNEES!$A:$G,5,FALSE))</f>
        <v>Maryse</v>
      </c>
      <c r="E6" s="41" t="str">
        <f>IF(ISERROR(VLOOKUP($B6,DONNEES!$A:$G,2,FALSE)),"",VLOOKUP($B6,DONNEES!$A:$G,2,FALSE))</f>
        <v>R.L. Bazouge</v>
      </c>
      <c r="F6" s="43">
        <f>IF(ISERROR(VLOOKUP($B6,DONNEES!$A:$G,6,FALSE)),"",VLOOKUP($B6,DONNEES!$A:$G,6,FALSE))</f>
        <v>2003</v>
      </c>
      <c r="G6" s="86" t="str">
        <f>IF(ISERROR(VLOOKUP($B6,DONNEES!$A:$G,7,FALSE)),"",VLOOKUP($B6,DONNEES!$A:$G,7,FALSE))</f>
        <v>F</v>
      </c>
      <c r="H6" s="65">
        <v>28</v>
      </c>
      <c r="I6" s="87">
        <f t="shared" si="0"/>
        <v>28</v>
      </c>
    </row>
    <row r="7" spans="1:9" ht="18" customHeight="1">
      <c r="A7" s="59"/>
      <c r="B7" s="59">
        <v>15</v>
      </c>
      <c r="C7" s="41" t="str">
        <f>IF(ISERROR(VLOOKUP($B7,DONNEES!$A:$G,4,FALSE)),"",VLOOKUP($B7,DONNEES!$A:$G,4,FALSE))</f>
        <v>FLEURY</v>
      </c>
      <c r="D7" s="41" t="str">
        <f>IF(ISERROR(VLOOKUP($B7,DONNEES!$A:$G,5,FALSE)),"",VLOOKUP($B7,DONNEES!$A:$G,5,FALSE))</f>
        <v>Nathan</v>
      </c>
      <c r="E7" s="41" t="str">
        <f>IF(ISERROR(VLOOKUP($B7,DONNEES!$A:$G,2,FALSE)),"",VLOOKUP($B7,DONNEES!$A:$G,2,FALSE))</f>
        <v>U S Ponchâteau</v>
      </c>
      <c r="F7" s="43">
        <f>IF(ISERROR(VLOOKUP($B7,DONNEES!$A:$G,6,FALSE)),"",VLOOKUP($B7,DONNEES!$A:$G,6,FALSE))</f>
        <v>2004</v>
      </c>
      <c r="G7" s="86">
        <f>IF(ISERROR(VLOOKUP($B7,DONNEES!$A:$G,7,FALSE)),"",VLOOKUP($B7,DONNEES!$A:$G,7,FALSE))</f>
        <v>0</v>
      </c>
      <c r="H7" s="65">
        <v>23</v>
      </c>
      <c r="I7" s="87">
        <f t="shared" si="0"/>
        <v>23</v>
      </c>
    </row>
    <row r="8" spans="1:9" ht="18" customHeight="1">
      <c r="A8" s="59"/>
      <c r="B8" s="59">
        <v>16</v>
      </c>
      <c r="C8" s="41" t="str">
        <f>IF(ISERROR(VLOOKUP($B8,DONNEES!$A:$G,4,FALSE)),"",VLOOKUP($B8,DONNEES!$A:$G,4,FALSE))</f>
        <v>TREGOUET</v>
      </c>
      <c r="D8" s="41" t="str">
        <f>IF(ISERROR(VLOOKUP($B8,DONNEES!$A:$G,5,FALSE)),"",VLOOKUP($B8,DONNEES!$A:$G,5,FALSE))</f>
        <v>Maurène</v>
      </c>
      <c r="E8" s="41" t="str">
        <f>IF(ISERROR(VLOOKUP($B8,DONNEES!$A:$G,2,FALSE)),"",VLOOKUP($B8,DONNEES!$A:$G,2,FALSE))</f>
        <v>S C Malestroit</v>
      </c>
      <c r="F8" s="43">
        <f>IF(ISERROR(VLOOKUP($B8,DONNEES!$A:$G,6,FALSE)),"",VLOOKUP($B8,DONNEES!$A:$G,6,FALSE))</f>
        <v>2004</v>
      </c>
      <c r="G8" s="86" t="str">
        <f>IF(ISERROR(VLOOKUP($B8,DONNEES!$A:$G,7,FALSE)),"",VLOOKUP($B8,DONNEES!$A:$G,7,FALSE))</f>
        <v>F</v>
      </c>
      <c r="H8" s="65">
        <v>9</v>
      </c>
      <c r="I8" s="87">
        <f t="shared" si="0"/>
        <v>9</v>
      </c>
    </row>
    <row r="9" spans="1:9" ht="18" customHeight="1">
      <c r="A9" s="59"/>
      <c r="B9" s="59">
        <v>17</v>
      </c>
      <c r="C9" s="41" t="str">
        <f>IF(ISERROR(VLOOKUP($B9,DONNEES!$A:$G,4,FALSE)),"",VLOOKUP($B9,DONNEES!$A:$G,4,FALSE))</f>
        <v>VIEL</v>
      </c>
      <c r="D9" s="41" t="str">
        <f>IF(ISERROR(VLOOKUP($B9,DONNEES!$A:$G,5,FALSE)),"",VLOOKUP($B9,DONNEES!$A:$G,5,FALSE))</f>
        <v>Mathéo</v>
      </c>
      <c r="E9" s="41" t="str">
        <f>IF(ISERROR(VLOOKUP($B9,DONNEES!$A:$G,2,FALSE)),"",VLOOKUP($B9,DONNEES!$A:$G,2,FALSE))</f>
        <v>R.L. Bazouge</v>
      </c>
      <c r="F9" s="43">
        <f>IF(ISERROR(VLOOKUP($B9,DONNEES!$A:$G,6,FALSE)),"",VLOOKUP($B9,DONNEES!$A:$G,6,FALSE))</f>
        <v>2004</v>
      </c>
      <c r="G9" s="86">
        <f>IF(ISERROR(VLOOKUP($B9,DONNEES!$A:$G,7,FALSE)),"",VLOOKUP($B9,DONNEES!$A:$G,7,FALSE))</f>
        <v>0</v>
      </c>
      <c r="H9" s="65">
        <v>11</v>
      </c>
      <c r="I9" s="87">
        <f t="shared" si="0"/>
        <v>11</v>
      </c>
    </row>
    <row r="10" spans="1:9" ht="18" customHeight="1">
      <c r="A10" s="59"/>
      <c r="B10" s="59">
        <v>18</v>
      </c>
      <c r="C10" s="41" t="str">
        <f>IF(ISERROR(VLOOKUP($B10,DONNEES!$A:$G,4,FALSE)),"",VLOOKUP($B10,DONNEES!$A:$G,4,FALSE))</f>
        <v>BORGET</v>
      </c>
      <c r="D10" s="41" t="str">
        <f>IF(ISERROR(VLOOKUP($B10,DONNEES!$A:$G,5,FALSE)),"",VLOOKUP($B10,DONNEES!$A:$G,5,FALSE))</f>
        <v>Evan</v>
      </c>
      <c r="E10" s="41" t="str">
        <f>IF(ISERROR(VLOOKUP($B10,DONNEES!$A:$G,2,FALSE)),"",VLOOKUP($B10,DONNEES!$A:$G,2,FALSE))</f>
        <v>P Puceul</v>
      </c>
      <c r="F10" s="43">
        <f>IF(ISERROR(VLOOKUP($B10,DONNEES!$A:$G,6,FALSE)),"",VLOOKUP($B10,DONNEES!$A:$G,6,FALSE))</f>
        <v>2003</v>
      </c>
      <c r="G10" s="86">
        <f>IF(ISERROR(VLOOKUP($B10,DONNEES!$A:$G,7,FALSE)),"",VLOOKUP($B10,DONNEES!$A:$G,7,FALSE))</f>
        <v>0</v>
      </c>
      <c r="H10" s="65">
        <v>31</v>
      </c>
      <c r="I10" s="87">
        <f t="shared" si="0"/>
        <v>31</v>
      </c>
    </row>
    <row r="11" spans="1:9" ht="18" customHeight="1">
      <c r="A11" s="59"/>
      <c r="B11" s="59">
        <v>19</v>
      </c>
      <c r="C11" s="41" t="str">
        <f>IF(ISERROR(VLOOKUP($B11,DONNEES!$A:$G,4,FALSE)),"",VLOOKUP($B11,DONNEES!$A:$G,4,FALSE))</f>
        <v>RIAULT</v>
      </c>
      <c r="D11" s="41" t="str">
        <f>IF(ISERROR(VLOOKUP($B11,DONNEES!$A:$G,5,FALSE)),"",VLOOKUP($B11,DONNEES!$A:$G,5,FALSE))</f>
        <v>Antoine</v>
      </c>
      <c r="E11" s="41" t="str">
        <f>IF(ISERROR(VLOOKUP($B11,DONNEES!$A:$G,2,FALSE)),"",VLOOKUP($B11,DONNEES!$A:$G,2,FALSE))</f>
        <v>O C Nazairien</v>
      </c>
      <c r="F11" s="43">
        <f>IF(ISERROR(VLOOKUP($B11,DONNEES!$A:$G,6,FALSE)),"",VLOOKUP($B11,DONNEES!$A:$G,6,FALSE))</f>
        <v>2003</v>
      </c>
      <c r="G11" s="86">
        <f>IF(ISERROR(VLOOKUP($B11,DONNEES!$A:$G,7,FALSE)),"",VLOOKUP($B11,DONNEES!$A:$G,7,FALSE))</f>
        <v>0</v>
      </c>
      <c r="H11" s="65">
        <v>17</v>
      </c>
      <c r="I11" s="87">
        <f t="shared" si="0"/>
        <v>17</v>
      </c>
    </row>
    <row r="12" spans="1:9" ht="18" customHeight="1">
      <c r="A12" s="59"/>
      <c r="B12" s="59">
        <v>21</v>
      </c>
      <c r="C12" s="41" t="str">
        <f>IF(ISERROR(VLOOKUP($B12,DONNEES!$A:$G,4,FALSE)),"",VLOOKUP($B12,DONNEES!$A:$G,4,FALSE))</f>
        <v>BOBARD</v>
      </c>
      <c r="D12" s="41" t="str">
        <f>IF(ISERROR(VLOOKUP($B12,DONNEES!$A:$G,5,FALSE)),"",VLOOKUP($B12,DONNEES!$A:$G,5,FALSE))</f>
        <v>Damien</v>
      </c>
      <c r="E12" s="41" t="str">
        <f>IF(ISERROR(VLOOKUP($B12,DONNEES!$A:$G,2,FALSE)),"",VLOOKUP($B12,DONNEES!$A:$G,2,FALSE))</f>
        <v>UC   SUD   53</v>
      </c>
      <c r="F12" s="43">
        <f>IF(ISERROR(VLOOKUP($B12,DONNEES!$A:$G,6,FALSE)),"",VLOOKUP($B12,DONNEES!$A:$G,6,FALSE))</f>
        <v>2003</v>
      </c>
      <c r="G12" s="86">
        <f>IF(ISERROR(VLOOKUP($B12,DONNEES!$A:$G,7,FALSE)),"",VLOOKUP($B12,DONNEES!$A:$G,7,FALSE))</f>
        <v>0</v>
      </c>
      <c r="H12" s="65">
        <v>2</v>
      </c>
      <c r="I12" s="87">
        <f t="shared" si="0"/>
        <v>2</v>
      </c>
    </row>
    <row r="13" spans="1:9" ht="18" customHeight="1">
      <c r="A13" s="59"/>
      <c r="B13" s="59">
        <v>22</v>
      </c>
      <c r="C13" s="41" t="str">
        <f>IF(ISERROR(VLOOKUP($B13,DONNEES!$A:$G,4,FALSE)),"",VLOOKUP($B13,DONNEES!$A:$G,4,FALSE))</f>
        <v>ALAIMI</v>
      </c>
      <c r="D13" s="41" t="str">
        <f>IF(ISERROR(VLOOKUP($B13,DONNEES!$A:$G,5,FALSE)),"",VLOOKUP($B13,DONNEES!$A:$G,5,FALSE))</f>
        <v>Rida</v>
      </c>
      <c r="E13" s="41" t="str">
        <f>IF(ISERROR(VLOOKUP($B13,DONNEES!$A:$G,2,FALSE)),"",VLOOKUP($B13,DONNEES!$A:$G,2,FALSE))</f>
        <v>VC St Sébastien</v>
      </c>
      <c r="F13" s="43">
        <f>IF(ISERROR(VLOOKUP($B13,DONNEES!$A:$G,6,FALSE)),"",VLOOKUP($B13,DONNEES!$A:$G,6,FALSE))</f>
        <v>2003</v>
      </c>
      <c r="G13" s="86">
        <f>IF(ISERROR(VLOOKUP($B13,DONNEES!$A:$G,7,FALSE)),"",VLOOKUP($B13,DONNEES!$A:$G,7,FALSE))</f>
        <v>0</v>
      </c>
      <c r="H13" s="65">
        <v>32</v>
      </c>
      <c r="I13" s="87">
        <f t="shared" si="0"/>
        <v>32</v>
      </c>
    </row>
    <row r="14" spans="1:9" ht="18" customHeight="1">
      <c r="A14" s="59"/>
      <c r="B14" s="59">
        <v>23</v>
      </c>
      <c r="C14" s="41" t="str">
        <f>IF(ISERROR(VLOOKUP($B14,DONNEES!$A:$G,4,FALSE)),"",VLOOKUP($B14,DONNEES!$A:$G,4,FALSE))</f>
        <v>CHERRUAUD</v>
      </c>
      <c r="D14" s="41" t="str">
        <f>IF(ISERROR(VLOOKUP($B14,DONNEES!$A:$G,5,FALSE)),"",VLOOKUP($B14,DONNEES!$A:$G,5,FALSE))</f>
        <v>Valentin</v>
      </c>
      <c r="E14" s="41" t="str">
        <f>IF(ISERROR(VLOOKUP($B14,DONNEES!$A:$G,2,FALSE)),"",VLOOKUP($B14,DONNEES!$A:$G,2,FALSE))</f>
        <v>CC Châteaubriant</v>
      </c>
      <c r="F14" s="43">
        <f>IF(ISERROR(VLOOKUP($B14,DONNEES!$A:$G,6,FALSE)),"",VLOOKUP($B14,DONNEES!$A:$G,6,FALSE))</f>
        <v>2003</v>
      </c>
      <c r="G14" s="86">
        <f>IF(ISERROR(VLOOKUP($B14,DONNEES!$A:$G,7,FALSE)),"",VLOOKUP($B14,DONNEES!$A:$G,7,FALSE))</f>
        <v>0</v>
      </c>
      <c r="H14" s="65">
        <v>16</v>
      </c>
      <c r="I14" s="87">
        <f t="shared" si="0"/>
        <v>16</v>
      </c>
    </row>
    <row r="15" spans="1:9" ht="18" customHeight="1">
      <c r="A15" s="59"/>
      <c r="B15" s="59">
        <v>24</v>
      </c>
      <c r="C15" s="41" t="str">
        <f>IF(ISERROR(VLOOKUP($B15,DONNEES!$A:$G,4,FALSE)),"",VLOOKUP($B15,DONNEES!$A:$G,4,FALSE))</f>
        <v>BLOND</v>
      </c>
      <c r="D15" s="41" t="str">
        <f>IF(ISERROR(VLOOKUP($B15,DONNEES!$A:$G,5,FALSE)),"",VLOOKUP($B15,DONNEES!$A:$G,5,FALSE))</f>
        <v>Adrien</v>
      </c>
      <c r="E15" s="41" t="str">
        <f>IF(ISERROR(VLOOKUP($B15,DONNEES!$A:$G,2,FALSE)),"",VLOOKUP($B15,DONNEES!$A:$G,2,FALSE))</f>
        <v>O C C Cesson</v>
      </c>
      <c r="F15" s="43">
        <f>IF(ISERROR(VLOOKUP($B15,DONNEES!$A:$G,6,FALSE)),"",VLOOKUP($B15,DONNEES!$A:$G,6,FALSE))</f>
        <v>2004</v>
      </c>
      <c r="G15" s="86">
        <f>IF(ISERROR(VLOOKUP($B15,DONNEES!$A:$G,7,FALSE)),"",VLOOKUP($B15,DONNEES!$A:$G,7,FALSE))</f>
        <v>0</v>
      </c>
      <c r="H15" s="65">
        <v>30</v>
      </c>
      <c r="I15" s="87">
        <f t="shared" si="0"/>
        <v>30</v>
      </c>
    </row>
    <row r="16" spans="1:9" ht="18" customHeight="1">
      <c r="A16" s="59"/>
      <c r="B16" s="59">
        <v>26</v>
      </c>
      <c r="C16" s="41" t="str">
        <f>IF(ISERROR(VLOOKUP($B16,DONNEES!$A:$G,4,FALSE)),"",VLOOKUP($B16,DONNEES!$A:$G,4,FALSE))</f>
        <v>LEMARIE</v>
      </c>
      <c r="D16" s="41" t="str">
        <f>IF(ISERROR(VLOOKUP($B16,DONNEES!$A:$G,5,FALSE)),"",VLOOKUP($B16,DONNEES!$A:$G,5,FALSE))</f>
        <v>Thibault</v>
      </c>
      <c r="E16" s="41" t="str">
        <f>IF(ISERROR(VLOOKUP($B16,DONNEES!$A:$G,2,FALSE)),"",VLOOKUP($B16,DONNEES!$A:$G,2,FALSE))</f>
        <v>U S Ponchâteau</v>
      </c>
      <c r="F16" s="43">
        <f>IF(ISERROR(VLOOKUP($B16,DONNEES!$A:$G,6,FALSE)),"",VLOOKUP($B16,DONNEES!$A:$G,6,FALSE))</f>
        <v>2004</v>
      </c>
      <c r="G16" s="86">
        <f>IF(ISERROR(VLOOKUP($B16,DONNEES!$A:$G,7,FALSE)),"",VLOOKUP($B16,DONNEES!$A:$G,7,FALSE))</f>
        <v>0</v>
      </c>
      <c r="H16" s="65">
        <v>26</v>
      </c>
      <c r="I16" s="87">
        <f t="shared" si="0"/>
        <v>26</v>
      </c>
    </row>
    <row r="17" spans="1:9" ht="18" customHeight="1">
      <c r="A17" s="59"/>
      <c r="B17" s="59">
        <v>27</v>
      </c>
      <c r="C17" s="41" t="str">
        <f>IF(ISERROR(VLOOKUP($B17,DONNEES!$A:$G,4,FALSE)),"",VLOOKUP($B17,DONNEES!$A:$G,4,FALSE))</f>
        <v>CHIRON</v>
      </c>
      <c r="D17" s="41" t="str">
        <f>IF(ISERROR(VLOOKUP($B17,DONNEES!$A:$G,5,FALSE)),"",VLOOKUP($B17,DONNEES!$A:$G,5,FALSE))</f>
        <v>Quentin</v>
      </c>
      <c r="E17" s="41" t="str">
        <f>IF(ISERROR(VLOOKUP($B17,DONNEES!$A:$G,2,FALSE)),"",VLOOKUP($B17,DONNEES!$A:$G,2,FALSE))</f>
        <v>P Puceul</v>
      </c>
      <c r="F17" s="43">
        <f>IF(ISERROR(VLOOKUP($B17,DONNEES!$A:$G,6,FALSE)),"",VLOOKUP($B17,DONNEES!$A:$G,6,FALSE))</f>
        <v>2003</v>
      </c>
      <c r="G17" s="86">
        <f>IF(ISERROR(VLOOKUP($B17,DONNEES!$A:$G,7,FALSE)),"",VLOOKUP($B17,DONNEES!$A:$G,7,FALSE))</f>
        <v>0</v>
      </c>
      <c r="H17" s="65">
        <v>14</v>
      </c>
      <c r="I17" s="87">
        <f t="shared" si="0"/>
        <v>14</v>
      </c>
    </row>
    <row r="18" spans="1:9" ht="18" customHeight="1">
      <c r="A18" s="59"/>
      <c r="B18" s="59">
        <v>28</v>
      </c>
      <c r="C18" s="41" t="str">
        <f>IF(ISERROR(VLOOKUP($B18,DONNEES!$A:$G,4,FALSE)),"",VLOOKUP($B18,DONNEES!$A:$G,4,FALSE))</f>
        <v>RUEL</v>
      </c>
      <c r="D18" s="41" t="str">
        <f>IF(ISERROR(VLOOKUP($B18,DONNEES!$A:$G,5,FALSE)),"",VLOOKUP($B18,DONNEES!$A:$G,5,FALSE))</f>
        <v>Dorian</v>
      </c>
      <c r="E18" s="41" t="str">
        <f>IF(ISERROR(VLOOKUP($B18,DONNEES!$A:$G,2,FALSE)),"",VLOOKUP($B18,DONNEES!$A:$G,2,FALSE))</f>
        <v>A C St Brévin</v>
      </c>
      <c r="F18" s="43">
        <f>IF(ISERROR(VLOOKUP($B18,DONNEES!$A:$G,6,FALSE)),"",VLOOKUP($B18,DONNEES!$A:$G,6,FALSE))</f>
        <v>2003</v>
      </c>
      <c r="G18" s="86">
        <f>IF(ISERROR(VLOOKUP($B18,DONNEES!$A:$G,7,FALSE)),"",VLOOKUP($B18,DONNEES!$A:$G,7,FALSE))</f>
        <v>0</v>
      </c>
      <c r="H18" s="65">
        <v>3</v>
      </c>
      <c r="I18" s="87">
        <f t="shared" si="0"/>
        <v>3</v>
      </c>
    </row>
    <row r="19" spans="1:9" ht="18" customHeight="1">
      <c r="A19" s="59"/>
      <c r="B19" s="76">
        <v>29</v>
      </c>
      <c r="C19" s="88" t="str">
        <f>IF(ISERROR(VLOOKUP($B19,DONNEES!$A:$G,4,FALSE)),"",VLOOKUP($B19,DONNEES!$A:$G,4,FALSE))</f>
        <v>CHAILLOT</v>
      </c>
      <c r="D19" s="88" t="str">
        <f>IF(ISERROR(VLOOKUP($B19,DONNEES!$A:$G,5,FALSE)),"",VLOOKUP($B19,DONNEES!$A:$G,5,FALSE))</f>
        <v>Enzo</v>
      </c>
      <c r="E19" s="88" t="str">
        <f>IF(ISERROR(VLOOKUP($B19,DONNEES!$A:$G,2,FALSE)),"",VLOOKUP($B19,DONNEES!$A:$G,2,FALSE))</f>
        <v>VC St Sébastien</v>
      </c>
      <c r="F19" s="89">
        <f>IF(ISERROR(VLOOKUP($B19,DONNEES!$A:$G,6,FALSE)),"",VLOOKUP($B19,DONNEES!$A:$G,6,FALSE))</f>
        <v>2003</v>
      </c>
      <c r="G19" s="90">
        <f>IF(ISERROR(VLOOKUP($B19,DONNEES!$A:$G,7,FALSE)),"",VLOOKUP($B19,DONNEES!$A:$G,7,FALSE))</f>
        <v>0</v>
      </c>
      <c r="H19" s="78">
        <v>1</v>
      </c>
      <c r="I19" s="87">
        <f t="shared" si="0"/>
        <v>1</v>
      </c>
    </row>
    <row r="20" spans="1:9" ht="18" customHeight="1">
      <c r="A20" s="59"/>
      <c r="B20" s="59">
        <v>30</v>
      </c>
      <c r="C20" s="41" t="str">
        <f>IF(ISERROR(VLOOKUP($B20,DONNEES!$A:$G,4,FALSE)),"",VLOOKUP($B20,DONNEES!$A:$G,4,FALSE))</f>
        <v>RIBAULT</v>
      </c>
      <c r="D20" s="41" t="str">
        <f>IF(ISERROR(VLOOKUP($B20,DONNEES!$A:$G,5,FALSE)),"",VLOOKUP($B20,DONNEES!$A:$G,5,FALSE))</f>
        <v>Manon</v>
      </c>
      <c r="E20" s="41" t="str">
        <f>IF(ISERROR(VLOOKUP($B20,DONNEES!$A:$G,2,FALSE)),"",VLOOKUP($B20,DONNEES!$A:$G,2,FALSE))</f>
        <v>CC Châteaubriant</v>
      </c>
      <c r="F20" s="43">
        <f>IF(ISERROR(VLOOKUP($B20,DONNEES!$A:$G,6,FALSE)),"",VLOOKUP($B20,DONNEES!$A:$G,6,FALSE))</f>
        <v>2003</v>
      </c>
      <c r="G20" s="86" t="str">
        <f>IF(ISERROR(VLOOKUP($B20,DONNEES!$A:$G,7,FALSE)),"",VLOOKUP($B20,DONNEES!$A:$G,7,FALSE))</f>
        <v>F</v>
      </c>
      <c r="H20" s="65">
        <v>15</v>
      </c>
      <c r="I20" s="87">
        <f t="shared" si="0"/>
        <v>15</v>
      </c>
    </row>
    <row r="21" spans="1:9" ht="18" customHeight="1">
      <c r="A21" s="59"/>
      <c r="B21" s="59">
        <v>31</v>
      </c>
      <c r="C21" s="41" t="str">
        <f>IF(ISERROR(VLOOKUP($B21,DONNEES!$A:$G,4,FALSE)),"",VLOOKUP($B21,DONNEES!$A:$G,4,FALSE))</f>
        <v>ALEXANDRE</v>
      </c>
      <c r="D21" s="41" t="str">
        <f>IF(ISERROR(VLOOKUP($B21,DONNEES!$A:$G,5,FALSE)),"",VLOOKUP($B21,DONNEES!$A:$G,5,FALSE))</f>
        <v>Paul Lou</v>
      </c>
      <c r="E21" s="41" t="str">
        <f>IF(ISERROR(VLOOKUP($B21,DONNEES!$A:$G,2,FALSE)),"",VLOOKUP($B21,DONNEES!$A:$G,2,FALSE))</f>
        <v>O C C Cesson</v>
      </c>
      <c r="F21" s="43">
        <f>IF(ISERROR(VLOOKUP($B21,DONNEES!$A:$G,6,FALSE)),"",VLOOKUP($B21,DONNEES!$A:$G,6,FALSE))</f>
        <v>2003</v>
      </c>
      <c r="G21" s="86">
        <f>IF(ISERROR(VLOOKUP($B21,DONNEES!$A:$G,7,FALSE)),"",VLOOKUP($B21,DONNEES!$A:$G,7,FALSE))</f>
        <v>0</v>
      </c>
      <c r="H21" s="65">
        <v>22</v>
      </c>
      <c r="I21" s="87">
        <f t="shared" si="0"/>
        <v>22</v>
      </c>
    </row>
    <row r="22" spans="1:9" ht="18" customHeight="1">
      <c r="A22" s="59"/>
      <c r="B22" s="59">
        <v>32</v>
      </c>
      <c r="C22" s="41" t="str">
        <f>IF(ISERROR(VLOOKUP($B22,DONNEES!$A:$G,4,FALSE)),"",VLOOKUP($B22,DONNEES!$A:$G,4,FALSE))</f>
        <v>BARON </v>
      </c>
      <c r="D22" s="41" t="str">
        <f>IF(ISERROR(VLOOKUP($B22,DONNEES!$A:$G,5,FALSE)),"",VLOOKUP($B22,DONNEES!$A:$G,5,FALSE))</f>
        <v>Alexandre</v>
      </c>
      <c r="E22" s="41" t="str">
        <f>IF(ISERROR(VLOOKUP($B22,DONNEES!$A:$G,2,FALSE)),"",VLOOKUP($B22,DONNEES!$A:$G,2,FALSE))</f>
        <v>R.L. Bazouge</v>
      </c>
      <c r="F22" s="43">
        <f>IF(ISERROR(VLOOKUP($B22,DONNEES!$A:$G,6,FALSE)),"",VLOOKUP($B22,DONNEES!$A:$G,6,FALSE))</f>
        <v>2003</v>
      </c>
      <c r="G22" s="86">
        <f>IF(ISERROR(VLOOKUP($B22,DONNEES!$A:$G,7,FALSE)),"",VLOOKUP($B22,DONNEES!$A:$G,7,FALSE))</f>
        <v>0</v>
      </c>
      <c r="H22" s="65">
        <v>7</v>
      </c>
      <c r="I22" s="87">
        <f t="shared" si="0"/>
        <v>7</v>
      </c>
    </row>
    <row r="23" spans="1:9" ht="18" customHeight="1">
      <c r="A23" s="59"/>
      <c r="B23" s="59">
        <v>33</v>
      </c>
      <c r="C23" s="41" t="str">
        <f>IF(ISERROR(VLOOKUP($B23,DONNEES!$A:$G,4,FALSE)),"",VLOOKUP($B23,DONNEES!$A:$G,4,FALSE))</f>
        <v>LOSTHE</v>
      </c>
      <c r="D23" s="41" t="str">
        <f>IF(ISERROR(VLOOKUP($B23,DONNEES!$A:$G,5,FALSE)),"",VLOOKUP($B23,DONNEES!$A:$G,5,FALSE))</f>
        <v>Mattis</v>
      </c>
      <c r="E23" s="41" t="str">
        <f>IF(ISERROR(VLOOKUP($B23,DONNEES!$A:$G,2,FALSE)),"",VLOOKUP($B23,DONNEES!$A:$G,2,FALSE))</f>
        <v>U S Ponchâteau</v>
      </c>
      <c r="F23" s="43">
        <f>IF(ISERROR(VLOOKUP($B23,DONNEES!$A:$G,6,FALSE)),"",VLOOKUP($B23,DONNEES!$A:$G,6,FALSE))</f>
        <v>2003</v>
      </c>
      <c r="G23" s="86">
        <f>IF(ISERROR(VLOOKUP($B23,DONNEES!$A:$G,7,FALSE)),"",VLOOKUP($B23,DONNEES!$A:$G,7,FALSE))</f>
        <v>0</v>
      </c>
      <c r="H23" s="65">
        <v>29</v>
      </c>
      <c r="I23" s="87">
        <f t="shared" si="0"/>
        <v>29</v>
      </c>
    </row>
    <row r="24" spans="1:13" ht="18" customHeight="1">
      <c r="A24" s="59"/>
      <c r="B24" s="59">
        <v>34</v>
      </c>
      <c r="C24" s="41" t="str">
        <f>IF(ISERROR(VLOOKUP($B24,DONNEES!$A:$G,4,FALSE)),"",VLOOKUP($B24,DONNEES!$A:$G,4,FALSE))</f>
        <v>BACONNAIS</v>
      </c>
      <c r="D24" s="41" t="str">
        <f>IF(ISERROR(VLOOKUP($B24,DONNEES!$A:$G,5,FALSE)),"",VLOOKUP($B24,DONNEES!$A:$G,5,FALSE))</f>
        <v>Maxime</v>
      </c>
      <c r="E24" s="41" t="str">
        <f>IF(ISERROR(VLOOKUP($B24,DONNEES!$A:$G,2,FALSE)),"",VLOOKUP($B24,DONNEES!$A:$G,2,FALSE))</f>
        <v>A C St Brévin</v>
      </c>
      <c r="F24" s="43">
        <f>IF(ISERROR(VLOOKUP($B24,DONNEES!$A:$G,6,FALSE)),"",VLOOKUP($B24,DONNEES!$A:$G,6,FALSE))</f>
        <v>2004</v>
      </c>
      <c r="G24" s="86">
        <f>IF(ISERROR(VLOOKUP($B24,DONNEES!$A:$G,7,FALSE)),"",VLOOKUP($B24,DONNEES!$A:$G,7,FALSE))</f>
        <v>0</v>
      </c>
      <c r="H24" s="65">
        <v>27</v>
      </c>
      <c r="I24" s="87">
        <f t="shared" si="0"/>
        <v>27</v>
      </c>
      <c r="M24" s="66" t="s">
        <v>56</v>
      </c>
    </row>
    <row r="25" spans="1:9" ht="18" customHeight="1">
      <c r="A25" s="59"/>
      <c r="B25" s="59">
        <v>35</v>
      </c>
      <c r="C25" s="41" t="str">
        <f>IF(ISERROR(VLOOKUP($B25,DONNEES!$A:$G,4,FALSE)),"",VLOOKUP($B25,DONNEES!$A:$G,4,FALSE))</f>
        <v>COHEN</v>
      </c>
      <c r="D25" s="41" t="str">
        <f>IF(ISERROR(VLOOKUP($B25,DONNEES!$A:$G,5,FALSE)),"",VLOOKUP($B25,DONNEES!$A:$G,5,FALSE))</f>
        <v>Stefan</v>
      </c>
      <c r="E25" s="41" t="str">
        <f>IF(ISERROR(VLOOKUP($B25,DONNEES!$A:$G,2,FALSE)),"",VLOOKUP($B25,DONNEES!$A:$G,2,FALSE))</f>
        <v>VC St Sébastien</v>
      </c>
      <c r="F25" s="43">
        <f>IF(ISERROR(VLOOKUP($B25,DONNEES!$A:$G,6,FALSE)),"",VLOOKUP($B25,DONNEES!$A:$G,6,FALSE))</f>
        <v>2003</v>
      </c>
      <c r="G25" s="86">
        <f>IF(ISERROR(VLOOKUP($B25,DONNEES!$A:$G,7,FALSE)),"",VLOOKUP($B25,DONNEES!$A:$G,7,FALSE))</f>
        <v>0</v>
      </c>
      <c r="H25" s="65">
        <v>5</v>
      </c>
      <c r="I25" s="87">
        <f t="shared" si="0"/>
        <v>5</v>
      </c>
    </row>
    <row r="26" spans="1:9" ht="18" customHeight="1">
      <c r="A26" s="59"/>
      <c r="B26" s="59">
        <v>36</v>
      </c>
      <c r="C26" s="41" t="str">
        <f>IF(ISERROR(VLOOKUP($B26,DONNEES!$A:$G,4,FALSE)),"",VLOOKUP($B26,DONNEES!$A:$G,4,FALSE))</f>
        <v>VOISIN</v>
      </c>
      <c r="D26" s="41" t="str">
        <f>IF(ISERROR(VLOOKUP($B26,DONNEES!$A:$G,5,FALSE)),"",VLOOKUP($B26,DONNEES!$A:$G,5,FALSE))</f>
        <v>Robin</v>
      </c>
      <c r="E26" s="41" t="str">
        <f>IF(ISERROR(VLOOKUP($B26,DONNEES!$A:$G,2,FALSE)),"",VLOOKUP($B26,DONNEES!$A:$G,2,FALSE))</f>
        <v>CC Châteaubriant</v>
      </c>
      <c r="F26" s="43">
        <f>IF(ISERROR(VLOOKUP($B26,DONNEES!$A:$G,6,FALSE)),"",VLOOKUP($B26,DONNEES!$A:$G,6,FALSE))</f>
        <v>2003</v>
      </c>
      <c r="G26" s="86">
        <f>IF(ISERROR(VLOOKUP($B26,DONNEES!$A:$G,7,FALSE)),"",VLOOKUP($B26,DONNEES!$A:$G,7,FALSE))</f>
        <v>0</v>
      </c>
      <c r="H26" s="65">
        <v>20</v>
      </c>
      <c r="I26" s="87">
        <f t="shared" si="0"/>
        <v>20</v>
      </c>
    </row>
    <row r="27" spans="1:9" ht="18" customHeight="1">
      <c r="A27" s="59"/>
      <c r="B27" s="59">
        <v>37</v>
      </c>
      <c r="C27" s="41" t="str">
        <f>IF(ISERROR(VLOOKUP($B27,DONNEES!$A:$G,4,FALSE)),"",VLOOKUP($B27,DONNEES!$A:$G,4,FALSE))</f>
        <v>CORDELIER</v>
      </c>
      <c r="D27" s="41" t="str">
        <f>IF(ISERROR(VLOOKUP($B27,DONNEES!$A:$G,5,FALSE)),"",VLOOKUP($B27,DONNEES!$A:$G,5,FALSE))</f>
        <v>Matthieu</v>
      </c>
      <c r="E27" s="41" t="str">
        <f>IF(ISERROR(VLOOKUP($B27,DONNEES!$A:$G,2,FALSE)),"",VLOOKUP($B27,DONNEES!$A:$G,2,FALSE))</f>
        <v>O C C Cesson</v>
      </c>
      <c r="F27" s="43">
        <f>IF(ISERROR(VLOOKUP($B27,DONNEES!$A:$G,6,FALSE)),"",VLOOKUP($B27,DONNEES!$A:$G,6,FALSE))</f>
        <v>2003</v>
      </c>
      <c r="G27" s="86">
        <f>IF(ISERROR(VLOOKUP($B27,DONNEES!$A:$G,7,FALSE)),"",VLOOKUP($B27,DONNEES!$A:$G,7,FALSE))</f>
        <v>0</v>
      </c>
      <c r="H27" s="65">
        <v>4</v>
      </c>
      <c r="I27" s="87">
        <f t="shared" si="0"/>
        <v>4</v>
      </c>
    </row>
    <row r="28" spans="1:9" ht="18" customHeight="1">
      <c r="A28" s="59"/>
      <c r="B28" s="59">
        <v>38</v>
      </c>
      <c r="C28" s="41" t="str">
        <f>IF(ISERROR(VLOOKUP($B28,DONNEES!$A:$G,4,FALSE)),"",VLOOKUP($B28,DONNEES!$A:$G,4,FALSE))</f>
        <v>MONGODIN</v>
      </c>
      <c r="D28" s="41" t="str">
        <f>IF(ISERROR(VLOOKUP($B28,DONNEES!$A:$G,5,FALSE)),"",VLOOKUP($B28,DONNEES!$A:$G,5,FALSE))</f>
        <v>Ghislain</v>
      </c>
      <c r="E28" s="41" t="str">
        <f>IF(ISERROR(VLOOKUP($B28,DONNEES!$A:$G,2,FALSE)),"",VLOOKUP($B28,DONNEES!$A:$G,2,FALSE))</f>
        <v>R.L. Bazouge</v>
      </c>
      <c r="F28" s="43">
        <f>IF(ISERROR(VLOOKUP($B28,DONNEES!$A:$G,6,FALSE)),"",VLOOKUP($B28,DONNEES!$A:$G,6,FALSE))</f>
        <v>2003</v>
      </c>
      <c r="G28" s="86">
        <f>IF(ISERROR(VLOOKUP($B28,DONNEES!$A:$G,7,FALSE)),"",VLOOKUP($B28,DONNEES!$A:$G,7,FALSE))</f>
        <v>0</v>
      </c>
      <c r="H28" s="65">
        <v>13</v>
      </c>
      <c r="I28" s="87">
        <f t="shared" si="0"/>
        <v>13</v>
      </c>
    </row>
    <row r="29" spans="1:9" ht="18" customHeight="1">
      <c r="A29" s="59"/>
      <c r="B29" s="59">
        <v>39</v>
      </c>
      <c r="C29" s="41" t="str">
        <f>IF(ISERROR(VLOOKUP($B29,DONNEES!$A:$G,4,FALSE)),"",VLOOKUP($B29,DONNEES!$A:$G,4,FALSE))</f>
        <v>MAMBENNE</v>
      </c>
      <c r="D29" s="41" t="str">
        <f>IF(ISERROR(VLOOKUP($B29,DONNEES!$A:$G,5,FALSE)),"",VLOOKUP($B29,DONNEES!$A:$G,5,FALSE))</f>
        <v>Axel</v>
      </c>
      <c r="E29" s="41" t="str">
        <f>IF(ISERROR(VLOOKUP($B29,DONNEES!$A:$G,2,FALSE)),"",VLOOKUP($B29,DONNEES!$A:$G,2,FALSE))</f>
        <v>VC St Sébastien</v>
      </c>
      <c r="F29" s="43">
        <f>IF(ISERROR(VLOOKUP($B29,DONNEES!$A:$G,6,FALSE)),"",VLOOKUP($B29,DONNEES!$A:$G,6,FALSE))</f>
        <v>2004</v>
      </c>
      <c r="G29" s="86">
        <f>IF(ISERROR(VLOOKUP($B29,DONNEES!$A:$G,7,FALSE)),"",VLOOKUP($B29,DONNEES!$A:$G,7,FALSE))</f>
        <v>0</v>
      </c>
      <c r="H29" s="65">
        <v>18</v>
      </c>
      <c r="I29" s="87">
        <f t="shared" si="0"/>
        <v>18</v>
      </c>
    </row>
    <row r="30" spans="1:9" ht="18" customHeight="1">
      <c r="A30" s="59"/>
      <c r="B30" s="59">
        <v>40</v>
      </c>
      <c r="C30" s="41" t="str">
        <f>IF(ISERROR(VLOOKUP($B30,DONNEES!$A:$G,4,FALSE)),"",VLOOKUP($B30,DONNEES!$A:$G,4,FALSE))</f>
        <v>MADIOT</v>
      </c>
      <c r="D30" s="41" t="str">
        <f>IF(ISERROR(VLOOKUP($B30,DONNEES!$A:$G,5,FALSE)),"",VLOOKUP($B30,DONNEES!$A:$G,5,FALSE))</f>
        <v>Lilian</v>
      </c>
      <c r="E30" s="41" t="str">
        <f>IF(ISERROR(VLOOKUP($B30,DONNEES!$A:$G,2,FALSE)),"",VLOOKUP($B30,DONNEES!$A:$G,2,FALSE))</f>
        <v>CC Châteaubriant</v>
      </c>
      <c r="F30" s="43">
        <f>IF(ISERROR(VLOOKUP($B30,DONNEES!$A:$G,6,FALSE)),"",VLOOKUP($B30,DONNEES!$A:$G,6,FALSE))</f>
        <v>2003</v>
      </c>
      <c r="G30" s="86">
        <f>IF(ISERROR(VLOOKUP($B30,DONNEES!$A:$G,7,FALSE)),"",VLOOKUP($B30,DONNEES!$A:$G,7,FALSE))</f>
        <v>0</v>
      </c>
      <c r="H30" s="65">
        <v>12</v>
      </c>
      <c r="I30" s="87">
        <f t="shared" si="0"/>
        <v>12</v>
      </c>
    </row>
    <row r="31" spans="1:9" ht="18" customHeight="1">
      <c r="A31" s="59"/>
      <c r="B31" s="59">
        <v>41</v>
      </c>
      <c r="C31" s="41" t="str">
        <f>IF(ISERROR(VLOOKUP($B31,DONNEES!$A:$G,4,FALSE)),"",VLOOKUP($B31,DONNEES!$A:$G,4,FALSE))</f>
        <v>VANNIER</v>
      </c>
      <c r="D31" s="41" t="str">
        <f>IF(ISERROR(VLOOKUP($B31,DONNEES!$A:$G,5,FALSE)),"",VLOOKUP($B31,DONNEES!$A:$G,5,FALSE))</f>
        <v>Erwan</v>
      </c>
      <c r="E31" s="41" t="str">
        <f>IF(ISERROR(VLOOKUP($B31,DONNEES!$A:$G,2,FALSE)),"",VLOOKUP($B31,DONNEES!$A:$G,2,FALSE))</f>
        <v>R.L. Bazouge</v>
      </c>
      <c r="F31" s="43">
        <f>IF(ISERROR(VLOOKUP($B31,DONNEES!$A:$G,6,FALSE)),"",VLOOKUP($B31,DONNEES!$A:$G,6,FALSE))</f>
        <v>2004</v>
      </c>
      <c r="G31" s="86">
        <f>IF(ISERROR(VLOOKUP($B31,DONNEES!$A:$G,7,FALSE)),"",VLOOKUP($B31,DONNEES!$A:$G,7,FALSE))</f>
        <v>0</v>
      </c>
      <c r="H31" s="65">
        <v>24</v>
      </c>
      <c r="I31" s="87">
        <f t="shared" si="0"/>
        <v>24</v>
      </c>
    </row>
    <row r="32" spans="1:9" ht="18" customHeight="1">
      <c r="A32" s="59"/>
      <c r="B32" s="59">
        <v>42</v>
      </c>
      <c r="C32" s="41" t="str">
        <f>IF(ISERROR(VLOOKUP($B32,DONNEES!$A:$G,4,FALSE)),"",VLOOKUP($B32,DONNEES!$A:$G,4,FALSE))</f>
        <v>MAISONNEUVE</v>
      </c>
      <c r="D32" s="41" t="str">
        <f>IF(ISERROR(VLOOKUP($B32,DONNEES!$A:$G,5,FALSE)),"",VLOOKUP($B32,DONNEES!$A:$G,5,FALSE))</f>
        <v>Mathieu</v>
      </c>
      <c r="E32" s="41" t="str">
        <f>IF(ISERROR(VLOOKUP($B32,DONNEES!$A:$G,2,FALSE)),"",VLOOKUP($B32,DONNEES!$A:$G,2,FALSE))</f>
        <v>VC St Sébastien</v>
      </c>
      <c r="F32" s="43">
        <f>IF(ISERROR(VLOOKUP($B32,DONNEES!$A:$G,6,FALSE)),"",VLOOKUP($B32,DONNEES!$A:$G,6,FALSE))</f>
        <v>2004</v>
      </c>
      <c r="G32" s="86">
        <f>IF(ISERROR(VLOOKUP($B32,DONNEES!$A:$G,7,FALSE)),"",VLOOKUP($B32,DONNEES!$A:$G,7,FALSE))</f>
        <v>0</v>
      </c>
      <c r="H32" s="65">
        <v>25</v>
      </c>
      <c r="I32" s="87">
        <f t="shared" si="0"/>
        <v>25</v>
      </c>
    </row>
    <row r="33" spans="1:9" ht="18" customHeight="1">
      <c r="A33" s="59"/>
      <c r="B33" s="59">
        <v>43</v>
      </c>
      <c r="C33" s="41" t="str">
        <f>IF(ISERROR(VLOOKUP($B33,DONNEES!$A:$G,4,FALSE)),"",VLOOKUP($B33,DONNEES!$A:$G,4,FALSE))</f>
        <v>PARIS </v>
      </c>
      <c r="D33" s="41" t="str">
        <f>IF(ISERROR(VLOOKUP($B33,DONNEES!$A:$G,5,FALSE)),"",VLOOKUP($B33,DONNEES!$A:$G,5,FALSE))</f>
        <v>Lilian</v>
      </c>
      <c r="E33" s="41" t="str">
        <f>IF(ISERROR(VLOOKUP($B33,DONNEES!$A:$G,2,FALSE)),"",VLOOKUP($B33,DONNEES!$A:$G,2,FALSE))</f>
        <v>CC Châteaubriant</v>
      </c>
      <c r="F33" s="43">
        <f>IF(ISERROR(VLOOKUP($B33,DONNEES!$A:$G,6,FALSE)),"",VLOOKUP($B33,DONNEES!$A:$G,6,FALSE))</f>
        <v>2003</v>
      </c>
      <c r="G33" s="86">
        <f>IF(ISERROR(VLOOKUP($B33,DONNEES!$A:$G,7,FALSE)),"",VLOOKUP($B33,DONNEES!$A:$G,7,FALSE))</f>
        <v>0</v>
      </c>
      <c r="H33" s="65">
        <v>19</v>
      </c>
      <c r="I33" s="87">
        <f t="shared" si="0"/>
        <v>19</v>
      </c>
    </row>
    <row r="34" spans="1:9" ht="18" customHeight="1">
      <c r="A34" s="59"/>
      <c r="B34" s="59">
        <v>45</v>
      </c>
      <c r="C34" s="41" t="str">
        <f>IF(ISERROR(VLOOKUP($B34,DONNEES!$A:$G,4,FALSE)),"",VLOOKUP($B34,DONNEES!$A:$G,4,FALSE))</f>
        <v>POUVREAU</v>
      </c>
      <c r="D34" s="41" t="str">
        <f>IF(ISERROR(VLOOKUP($B34,DONNEES!$A:$G,5,FALSE)),"",VLOOKUP($B34,DONNEES!$A:$G,5,FALSE))</f>
        <v>Aurélien</v>
      </c>
      <c r="E34" s="41" t="str">
        <f>IF(ISERROR(VLOOKUP($B34,DONNEES!$A:$G,2,FALSE)),"",VLOOKUP($B34,DONNEES!$A:$G,2,FALSE))</f>
        <v>VC St Sébastien</v>
      </c>
      <c r="F34" s="43">
        <f>IF(ISERROR(VLOOKUP($B34,DONNEES!$A:$G,6,FALSE)),"",VLOOKUP($B34,DONNEES!$A:$G,6,FALSE))</f>
        <v>2004</v>
      </c>
      <c r="G34" s="86">
        <f>IF(ISERROR(VLOOKUP($B34,DONNEES!$A:$G,7,FALSE)),"",VLOOKUP($B34,DONNEES!$A:$G,7,FALSE))</f>
        <v>0</v>
      </c>
      <c r="H34" s="65">
        <v>10</v>
      </c>
      <c r="I34" s="87">
        <f t="shared" si="0"/>
        <v>10</v>
      </c>
    </row>
  </sheetData>
  <mergeCells count="1">
    <mergeCell ref="H1:I1"/>
  </mergeCells>
  <printOptions horizontalCentered="1"/>
  <pageMargins left="0.7875" right="0.7875" top="0.7875" bottom="0.5118055555555555" header="0.5118055555555555" footer="0.5118055555555555"/>
  <pageSetup fitToHeight="0" fitToWidth="1" horizontalDpi="300" verticalDpi="300" orientation="portrait" paperSize="9"/>
  <headerFooter alignWithMargins="0">
    <oddHeader>&amp;L&amp;"Modern No. 20,Normal"&amp;12ROUTE POUSSINS&amp;C&amp;"Modern No. 20,Normal"&amp;12Challenge  LEGOUALLEC&amp;R&amp;D</oddHeader>
  </headerFooter>
  <colBreaks count="1" manualBreakCount="1">
    <brk id="9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4"/>
  <sheetViews>
    <sheetView tabSelected="1" workbookViewId="0" topLeftCell="C1">
      <selection activeCell="F12" activeCellId="1" sqref="L2:N11 F12"/>
    </sheetView>
  </sheetViews>
  <sheetFormatPr defaultColWidth="11.421875" defaultRowHeight="12.75"/>
  <cols>
    <col min="1" max="2" width="0" style="25" hidden="1" customWidth="1"/>
    <col min="3" max="3" width="3.8515625" style="25" customWidth="1"/>
    <col min="4" max="4" width="15.00390625" style="26" customWidth="1"/>
    <col min="5" max="5" width="13.140625" style="27" customWidth="1"/>
    <col min="6" max="6" width="17.7109375" style="27" customWidth="1"/>
    <col min="7" max="7" width="5.00390625" style="28" customWidth="1"/>
    <col min="8" max="8" width="2.57421875" style="29" customWidth="1"/>
    <col min="9" max="9" width="7.00390625" style="25" customWidth="1"/>
    <col min="10" max="10" width="6.7109375" style="25" customWidth="1"/>
    <col min="11" max="11" width="5.8515625" style="25" customWidth="1"/>
    <col min="12" max="12" width="6.28125" style="25" customWidth="1"/>
    <col min="13" max="13" width="5.8515625" style="30" customWidth="1"/>
    <col min="14" max="14" width="4.00390625" style="25" customWidth="1"/>
    <col min="15" max="16384" width="11.421875" style="25" customWidth="1"/>
  </cols>
  <sheetData>
    <row r="1" spans="3:13" ht="12.75">
      <c r="C1" s="128" t="s">
        <v>7</v>
      </c>
      <c r="D1" s="128"/>
      <c r="E1" s="128"/>
      <c r="F1" s="128"/>
      <c r="G1" s="128"/>
      <c r="H1" s="128"/>
      <c r="I1" s="31" t="s">
        <v>94</v>
      </c>
      <c r="J1" s="32" t="s">
        <v>95</v>
      </c>
      <c r="K1" s="33" t="s">
        <v>96</v>
      </c>
      <c r="L1" s="129" t="s">
        <v>97</v>
      </c>
      <c r="M1" s="129"/>
    </row>
    <row r="2" spans="1:13" ht="45.75" customHeight="1">
      <c r="A2" s="34" t="s">
        <v>98</v>
      </c>
      <c r="B2" s="35" t="s">
        <v>1</v>
      </c>
      <c r="C2" s="36" t="s">
        <v>0</v>
      </c>
      <c r="D2" s="37" t="s">
        <v>99</v>
      </c>
      <c r="E2" s="38" t="s">
        <v>4</v>
      </c>
      <c r="F2" s="38" t="s">
        <v>1</v>
      </c>
      <c r="G2" s="39" t="s">
        <v>5</v>
      </c>
      <c r="H2" s="39" t="s">
        <v>100</v>
      </c>
      <c r="I2" s="40" t="s">
        <v>101</v>
      </c>
      <c r="J2" s="40" t="s">
        <v>101</v>
      </c>
      <c r="K2" s="40" t="s">
        <v>101</v>
      </c>
      <c r="L2" s="40" t="s">
        <v>101</v>
      </c>
      <c r="M2" s="40" t="s">
        <v>102</v>
      </c>
    </row>
    <row r="3" spans="1:13" ht="18" customHeight="1">
      <c r="A3" s="41"/>
      <c r="B3" s="41"/>
      <c r="C3" s="42">
        <v>35</v>
      </c>
      <c r="D3" s="41" t="str">
        <f>IF(ISERROR(VLOOKUP($C3,DONNEES!$A:$G,4,FALSE)),"",VLOOKUP($C3,DONNEES!$A:$G,4,FALSE))</f>
        <v>COHEN</v>
      </c>
      <c r="E3" s="41" t="str">
        <f>IF(ISERROR(VLOOKUP($C3,DONNEES!$A:$G,5,FALSE)),"",VLOOKUP($C3,DONNEES!$A:$G,5,FALSE))</f>
        <v>Stefan</v>
      </c>
      <c r="F3" s="41" t="str">
        <f>IF(ISERROR(VLOOKUP($C3,DONNEES!$A:$G,2,FALSE)),"",VLOOKUP($C3,DONNEES!$A:$G,2,FALSE))</f>
        <v>VC St Sébastien</v>
      </c>
      <c r="G3" s="43">
        <f>IF(ISERROR(VLOOKUP($C3,DONNEES!$A:$G,6,FALSE)),"",VLOOKUP($C3,DONNEES!$A:$G,6,FALSE))</f>
        <v>2003</v>
      </c>
      <c r="H3" s="44">
        <f>IF(ISERROR(VLOOKUP($C3,DONNEES!$A:$G,7,FALSE)),"",VLOOKUP($C3,DONNEES!$A:$G,7,FALSE))</f>
        <v>0</v>
      </c>
      <c r="I3" s="44">
        <f>SUM(Adresse!N25)</f>
        <v>1</v>
      </c>
      <c r="J3" s="44">
        <f>SUM(Vitesse!I25)</f>
        <v>4</v>
      </c>
      <c r="K3" s="45">
        <f>SUM(Route!I25)</f>
        <v>5</v>
      </c>
      <c r="L3" s="44">
        <f aca="true" t="shared" si="0" ref="L3:L34">SUM(I3+J3+K3)</f>
        <v>10</v>
      </c>
      <c r="M3" s="46">
        <v>1</v>
      </c>
    </row>
    <row r="4" spans="1:13" ht="18" customHeight="1">
      <c r="A4" s="41"/>
      <c r="B4" s="41"/>
      <c r="C4" s="42">
        <v>29</v>
      </c>
      <c r="D4" s="41" t="str">
        <f>IF(ISERROR(VLOOKUP($C4,DONNEES!$A:$G,4,FALSE)),"",VLOOKUP($C4,DONNEES!$A:$G,4,FALSE))</f>
        <v>CHAILLOT</v>
      </c>
      <c r="E4" s="41" t="str">
        <f>IF(ISERROR(VLOOKUP($C4,DONNEES!$A:$G,5,FALSE)),"",VLOOKUP($C4,DONNEES!$A:$G,5,FALSE))</f>
        <v>Enzo</v>
      </c>
      <c r="F4" s="41" t="str">
        <f>IF(ISERROR(VLOOKUP($C4,DONNEES!$A:$G,2,FALSE)),"",VLOOKUP($C4,DONNEES!$A:$G,2,FALSE))</f>
        <v>VC St Sébastien</v>
      </c>
      <c r="G4" s="43">
        <f>IF(ISERROR(VLOOKUP($C4,DONNEES!$A:$G,6,FALSE)),"",VLOOKUP($C4,DONNEES!$A:$G,6,FALSE))</f>
        <v>2003</v>
      </c>
      <c r="H4" s="44">
        <f>IF(ISERROR(VLOOKUP($C4,DONNEES!$A:$G,7,FALSE)),"",VLOOKUP($C4,DONNEES!$A:$G,7,FALSE))</f>
        <v>0</v>
      </c>
      <c r="I4" s="44">
        <f>SUM(Adresse!N19)</f>
        <v>8</v>
      </c>
      <c r="J4" s="44">
        <f>SUM(Vitesse!I19)</f>
        <v>1</v>
      </c>
      <c r="K4" s="45">
        <f>SUM(Route!I19)</f>
        <v>1</v>
      </c>
      <c r="L4" s="44">
        <f t="shared" si="0"/>
        <v>10</v>
      </c>
      <c r="M4" s="46">
        <v>2</v>
      </c>
    </row>
    <row r="5" spans="1:13" ht="18" customHeight="1">
      <c r="A5" s="41"/>
      <c r="B5" s="41"/>
      <c r="C5" s="42">
        <v>32</v>
      </c>
      <c r="D5" s="41" t="str">
        <f>IF(ISERROR(VLOOKUP($C5,DONNEES!$A:$G,4,FALSE)),"",VLOOKUP($C5,DONNEES!$A:$G,4,FALSE))</f>
        <v>BARON </v>
      </c>
      <c r="E5" s="41" t="str">
        <f>IF(ISERROR(VLOOKUP($C5,DONNEES!$A:$G,5,FALSE)),"",VLOOKUP($C5,DONNEES!$A:$G,5,FALSE))</f>
        <v>Alexandre</v>
      </c>
      <c r="F5" s="41" t="str">
        <f>IF(ISERROR(VLOOKUP($C5,DONNEES!$A:$G,2,FALSE)),"",VLOOKUP($C5,DONNEES!$A:$G,2,FALSE))</f>
        <v>R.L. Bazouge</v>
      </c>
      <c r="G5" s="43">
        <f>IF(ISERROR(VLOOKUP($C5,DONNEES!$A:$G,6,FALSE)),"",VLOOKUP($C5,DONNEES!$A:$G,6,FALSE))</f>
        <v>2003</v>
      </c>
      <c r="H5" s="44">
        <f>IF(ISERROR(VLOOKUP($C5,DONNEES!$A:$G,7,FALSE)),"",VLOOKUP($C5,DONNEES!$A:$G,7,FALSE))</f>
        <v>0</v>
      </c>
      <c r="I5" s="44">
        <f>SUM(Adresse!N22)</f>
        <v>2</v>
      </c>
      <c r="J5" s="44">
        <f>SUM(Vitesse!I22)</f>
        <v>2</v>
      </c>
      <c r="K5" s="45">
        <f>SUM(Route!I22)</f>
        <v>7</v>
      </c>
      <c r="L5" s="44">
        <f t="shared" si="0"/>
        <v>11</v>
      </c>
      <c r="M5" s="46">
        <v>3</v>
      </c>
    </row>
    <row r="6" spans="1:13" ht="18" customHeight="1">
      <c r="A6" s="41"/>
      <c r="B6" s="41"/>
      <c r="C6" s="42">
        <v>28</v>
      </c>
      <c r="D6" s="41" t="str">
        <f>IF(ISERROR(VLOOKUP($C6,DONNEES!$A:$G,4,FALSE)),"",VLOOKUP($C6,DONNEES!$A:$G,4,FALSE))</f>
        <v>RUEL</v>
      </c>
      <c r="E6" s="41" t="str">
        <f>IF(ISERROR(VLOOKUP($C6,DONNEES!$A:$G,5,FALSE)),"",VLOOKUP($C6,DONNEES!$A:$G,5,FALSE))</f>
        <v>Dorian</v>
      </c>
      <c r="F6" s="41" t="str">
        <f>IF(ISERROR(VLOOKUP($C6,DONNEES!$A:$G,2,FALSE)),"",VLOOKUP($C6,DONNEES!$A:$G,2,FALSE))</f>
        <v>A C St Brévin</v>
      </c>
      <c r="G6" s="43">
        <f>IF(ISERROR(VLOOKUP($C6,DONNEES!$A:$G,6,FALSE)),"",VLOOKUP($C6,DONNEES!$A:$G,6,FALSE))</f>
        <v>2003</v>
      </c>
      <c r="H6" s="44">
        <f>IF(ISERROR(VLOOKUP($C6,DONNEES!$A:$G,7,FALSE)),"",VLOOKUP($C6,DONNEES!$A:$G,7,FALSE))</f>
        <v>0</v>
      </c>
      <c r="I6" s="44">
        <f>SUM(Adresse!N18)</f>
        <v>10</v>
      </c>
      <c r="J6" s="44">
        <f>SUM(Vitesse!I18)</f>
        <v>3</v>
      </c>
      <c r="K6" s="45">
        <f>SUM(Route!I18)</f>
        <v>3</v>
      </c>
      <c r="L6" s="44">
        <f t="shared" si="0"/>
        <v>16</v>
      </c>
      <c r="M6" s="46">
        <v>4</v>
      </c>
    </row>
    <row r="7" spans="1:13" ht="18" customHeight="1">
      <c r="A7" s="41"/>
      <c r="B7" s="41"/>
      <c r="C7" s="42">
        <v>40</v>
      </c>
      <c r="D7" s="41" t="str">
        <f>IF(ISERROR(VLOOKUP($C7,DONNEES!$A:$G,4,FALSE)),"",VLOOKUP($C7,DONNEES!$A:$G,4,FALSE))</f>
        <v>MADIOT</v>
      </c>
      <c r="E7" s="41" t="str">
        <f>IF(ISERROR(VLOOKUP($C7,DONNEES!$A:$G,5,FALSE)),"",VLOOKUP($C7,DONNEES!$A:$G,5,FALSE))</f>
        <v>Lilian</v>
      </c>
      <c r="F7" s="41" t="str">
        <f>IF(ISERROR(VLOOKUP($C7,DONNEES!$A:$G,2,FALSE)),"",VLOOKUP($C7,DONNEES!$A:$G,2,FALSE))</f>
        <v>CC Châteaubriant</v>
      </c>
      <c r="G7" s="43">
        <f>IF(ISERROR(VLOOKUP($C7,DONNEES!$A:$G,6,FALSE)),"",VLOOKUP($C7,DONNEES!$A:$G,6,FALSE))</f>
        <v>2003</v>
      </c>
      <c r="H7" s="44">
        <f>IF(ISERROR(VLOOKUP($C7,DONNEES!$A:$G,7,FALSE)),"",VLOOKUP($C7,DONNEES!$A:$G,7,FALSE))</f>
        <v>0</v>
      </c>
      <c r="I7" s="44">
        <f>SUM(Adresse!N30)</f>
        <v>4</v>
      </c>
      <c r="J7" s="44">
        <f>SUM(Vitesse!I30)</f>
        <v>8</v>
      </c>
      <c r="K7" s="45">
        <f>SUM(Route!I30)</f>
        <v>12</v>
      </c>
      <c r="L7" s="44">
        <f t="shared" si="0"/>
        <v>24</v>
      </c>
      <c r="M7" s="46">
        <v>5</v>
      </c>
    </row>
    <row r="8" spans="1:13" ht="18" customHeight="1">
      <c r="A8" s="41"/>
      <c r="B8" s="41"/>
      <c r="C8" s="42">
        <v>37</v>
      </c>
      <c r="D8" s="41" t="str">
        <f>IF(ISERROR(VLOOKUP($C8,DONNEES!$A:$G,4,FALSE)),"",VLOOKUP($C8,DONNEES!$A:$G,4,FALSE))</f>
        <v>CORDELIER</v>
      </c>
      <c r="E8" s="41" t="str">
        <f>IF(ISERROR(VLOOKUP($C8,DONNEES!$A:$G,5,FALSE)),"",VLOOKUP($C8,DONNEES!$A:$G,5,FALSE))</f>
        <v>Matthieu</v>
      </c>
      <c r="F8" s="41" t="str">
        <f>IF(ISERROR(VLOOKUP($C8,DONNEES!$A:$G,2,FALSE)),"",VLOOKUP($C8,DONNEES!$A:$G,2,FALSE))</f>
        <v>O C C Cesson</v>
      </c>
      <c r="G8" s="43">
        <f>IF(ISERROR(VLOOKUP($C8,DONNEES!$A:$G,6,FALSE)),"",VLOOKUP($C8,DONNEES!$A:$G,6,FALSE))</f>
        <v>2003</v>
      </c>
      <c r="H8" s="44">
        <f>IF(ISERROR(VLOOKUP($C8,DONNEES!$A:$G,7,FALSE)),"",VLOOKUP($C8,DONNEES!$A:$G,7,FALSE))</f>
        <v>0</v>
      </c>
      <c r="I8" s="44">
        <f>SUM(Adresse!N27)</f>
        <v>3</v>
      </c>
      <c r="J8" s="44">
        <f>SUM(Vitesse!I27)</f>
        <v>18</v>
      </c>
      <c r="K8" s="45">
        <f>SUM(Route!I27)</f>
        <v>4</v>
      </c>
      <c r="L8" s="44">
        <f t="shared" si="0"/>
        <v>25</v>
      </c>
      <c r="M8" s="46">
        <v>6</v>
      </c>
    </row>
    <row r="9" spans="1:13" ht="18" customHeight="1">
      <c r="A9" s="41"/>
      <c r="B9" s="41"/>
      <c r="C9" s="42">
        <v>12</v>
      </c>
      <c r="D9" s="41" t="str">
        <f>IF(ISERROR(VLOOKUP($C9,DONNEES!$A:$G,4,FALSE)),"",VLOOKUP($C9,DONNEES!$A:$G,4,FALSE))</f>
        <v>GIRAUDET</v>
      </c>
      <c r="E9" s="41" t="str">
        <f>IF(ISERROR(VLOOKUP($C9,DONNEES!$A:$G,5,FALSE)),"",VLOOKUP($C9,DONNEES!$A:$G,5,FALSE))</f>
        <v>Victor</v>
      </c>
      <c r="F9" s="41" t="str">
        <f>IF(ISERROR(VLOOKUP($C9,DONNEES!$A:$G,2,FALSE)),"",VLOOKUP($C9,DONNEES!$A:$G,2,FALSE))</f>
        <v>G Machecoul</v>
      </c>
      <c r="G9" s="43">
        <f>IF(ISERROR(VLOOKUP($C9,DONNEES!$A:$G,6,FALSE)),"",VLOOKUP($C9,DONNEES!$A:$G,6,FALSE))</f>
        <v>2003</v>
      </c>
      <c r="H9" s="44">
        <f>IF(ISERROR(VLOOKUP($C9,DONNEES!$A:$G,7,FALSE)),"",VLOOKUP($C9,DONNEES!$A:$G,7,FALSE))</f>
        <v>0</v>
      </c>
      <c r="I9" s="44">
        <f>SUM(Adresse!N4)</f>
        <v>7</v>
      </c>
      <c r="J9" s="44">
        <f>SUM(Vitesse!I4)</f>
        <v>10</v>
      </c>
      <c r="K9" s="45">
        <f>SUM(Route!I4)</f>
        <v>8</v>
      </c>
      <c r="L9" s="44">
        <f t="shared" si="0"/>
        <v>25</v>
      </c>
      <c r="M9" s="46">
        <v>7</v>
      </c>
    </row>
    <row r="10" spans="1:13" ht="18" customHeight="1">
      <c r="A10" s="41"/>
      <c r="B10" s="41"/>
      <c r="C10" s="42">
        <v>21</v>
      </c>
      <c r="D10" s="41" t="str">
        <f>IF(ISERROR(VLOOKUP($C10,DONNEES!$A:$G,4,FALSE)),"",VLOOKUP($C10,DONNEES!$A:$G,4,FALSE))</f>
        <v>BOBARD</v>
      </c>
      <c r="E10" s="41" t="str">
        <f>IF(ISERROR(VLOOKUP($C10,DONNEES!$A:$G,5,FALSE)),"",VLOOKUP($C10,DONNEES!$A:$G,5,FALSE))</f>
        <v>Damien</v>
      </c>
      <c r="F10" s="41" t="str">
        <f>IF(ISERROR(VLOOKUP($C10,DONNEES!$A:$G,2,FALSE)),"",VLOOKUP($C10,DONNEES!$A:$G,2,FALSE))</f>
        <v>UC   SUD   53</v>
      </c>
      <c r="G10" s="43">
        <f>IF(ISERROR(VLOOKUP($C10,DONNEES!$A:$G,6,FALSE)),"",VLOOKUP($C10,DONNEES!$A:$G,6,FALSE))</f>
        <v>2003</v>
      </c>
      <c r="H10" s="44">
        <f>IF(ISERROR(VLOOKUP($C10,DONNEES!$A:$G,7,FALSE)),"",VLOOKUP($C10,DONNEES!$A:$G,7,FALSE))</f>
        <v>0</v>
      </c>
      <c r="I10" s="44">
        <f>SUM(Adresse!N12)</f>
        <v>12</v>
      </c>
      <c r="J10" s="44">
        <f>SUM(Vitesse!I12)</f>
        <v>11</v>
      </c>
      <c r="K10" s="45">
        <f>SUM(Route!I12)</f>
        <v>2</v>
      </c>
      <c r="L10" s="44">
        <f t="shared" si="0"/>
        <v>25</v>
      </c>
      <c r="M10" s="46">
        <v>8</v>
      </c>
    </row>
    <row r="11" spans="1:13" ht="18" customHeight="1">
      <c r="A11" s="41"/>
      <c r="B11" s="41"/>
      <c r="C11" s="42">
        <v>30</v>
      </c>
      <c r="D11" s="41" t="str">
        <f>IF(ISERROR(VLOOKUP($C11,DONNEES!$A:$G,4,FALSE)),"",VLOOKUP($C11,DONNEES!$A:$G,4,FALSE))</f>
        <v>RIBAULT</v>
      </c>
      <c r="E11" s="41" t="str">
        <f>IF(ISERROR(VLOOKUP($C11,DONNEES!$A:$G,5,FALSE)),"",VLOOKUP($C11,DONNEES!$A:$G,5,FALSE))</f>
        <v>Manon</v>
      </c>
      <c r="F11" s="41" t="str">
        <f>IF(ISERROR(VLOOKUP($C11,DONNEES!$A:$G,2,FALSE)),"",VLOOKUP($C11,DONNEES!$A:$G,2,FALSE))</f>
        <v>CC Châteaubriant</v>
      </c>
      <c r="G11" s="43">
        <f>IF(ISERROR(VLOOKUP($C11,DONNEES!$A:$G,6,FALSE)),"",VLOOKUP($C11,DONNEES!$A:$G,6,FALSE))</f>
        <v>2003</v>
      </c>
      <c r="H11" s="44" t="str">
        <f>IF(ISERROR(VLOOKUP($C11,DONNEES!$A:$G,7,FALSE)),"",VLOOKUP($C11,DONNEES!$A:$G,7,FALSE))</f>
        <v>F</v>
      </c>
      <c r="I11" s="44">
        <f>SUM(Adresse!N20)</f>
        <v>5</v>
      </c>
      <c r="J11" s="44">
        <f>SUM(Vitesse!I20)</f>
        <v>6</v>
      </c>
      <c r="K11" s="45">
        <f>SUM(Route!I20)</f>
        <v>15</v>
      </c>
      <c r="L11" s="44">
        <f t="shared" si="0"/>
        <v>26</v>
      </c>
      <c r="M11" s="46">
        <v>9</v>
      </c>
    </row>
    <row r="12" spans="1:13" ht="18" customHeight="1">
      <c r="A12" s="41"/>
      <c r="B12" s="41"/>
      <c r="C12" s="42">
        <v>11</v>
      </c>
      <c r="D12" s="41" t="str">
        <f>IF(ISERROR(VLOOKUP($C12,DONNEES!$A:$G,4,FALSE)),"",VLOOKUP($C12,DONNEES!$A:$G,4,FALSE))</f>
        <v>GODIOT</v>
      </c>
      <c r="E12" s="41" t="str">
        <f>IF(ISERROR(VLOOKUP($C12,DONNEES!$A:$G,5,FALSE)),"",VLOOKUP($C12,DONNEES!$A:$G,5,FALSE))</f>
        <v>Hortense</v>
      </c>
      <c r="F12" s="41" t="str">
        <f>IF(ISERROR(VLOOKUP($C12,DONNEES!$A:$G,2,FALSE)),"",VLOOKUP($C12,DONNEES!$A:$G,2,FALSE))</f>
        <v>CC Châteaubriant</v>
      </c>
      <c r="G12" s="43">
        <f>IF(ISERROR(VLOOKUP($C12,DONNEES!$A:$G,6,FALSE)),"",VLOOKUP($C12,DONNEES!$A:$G,6,FALSE))</f>
        <v>2003</v>
      </c>
      <c r="H12" s="44" t="str">
        <f>IF(ISERROR(VLOOKUP($C12,DONNEES!$A:$G,7,FALSE)),"",VLOOKUP($C12,DONNEES!$A:$G,7,FALSE))</f>
        <v>F</v>
      </c>
      <c r="I12" s="44">
        <f>SUM(Adresse!N3)</f>
        <v>16</v>
      </c>
      <c r="J12" s="44">
        <f>SUM(Vitesse!I3)</f>
        <v>5</v>
      </c>
      <c r="K12" s="45">
        <f>SUM(Route!I3)</f>
        <v>6</v>
      </c>
      <c r="L12" s="44">
        <f t="shared" si="0"/>
        <v>27</v>
      </c>
      <c r="M12" s="46">
        <v>10</v>
      </c>
    </row>
    <row r="13" spans="1:13" ht="18" customHeight="1">
      <c r="A13" s="41"/>
      <c r="B13" s="41"/>
      <c r="C13" s="42">
        <v>23</v>
      </c>
      <c r="D13" s="41" t="str">
        <f>IF(ISERROR(VLOOKUP($C13,DONNEES!$A:$G,4,FALSE)),"",VLOOKUP($C13,DONNEES!$A:$G,4,FALSE))</f>
        <v>CHERRUAUD</v>
      </c>
      <c r="E13" s="41" t="str">
        <f>IF(ISERROR(VLOOKUP($C13,DONNEES!$A:$G,5,FALSE)),"",VLOOKUP($C13,DONNEES!$A:$G,5,FALSE))</f>
        <v>Valentin</v>
      </c>
      <c r="F13" s="41" t="str">
        <f>IF(ISERROR(VLOOKUP($C13,DONNEES!$A:$G,2,FALSE)),"",VLOOKUP($C13,DONNEES!$A:$G,2,FALSE))</f>
        <v>CC Châteaubriant</v>
      </c>
      <c r="G13" s="43">
        <f>IF(ISERROR(VLOOKUP($C13,DONNEES!$A:$G,6,FALSE)),"",VLOOKUP($C13,DONNEES!$A:$G,6,FALSE))</f>
        <v>2003</v>
      </c>
      <c r="H13" s="44">
        <f>IF(ISERROR(VLOOKUP($C13,DONNEES!$A:$G,7,FALSE)),"",VLOOKUP($C13,DONNEES!$A:$G,7,FALSE))</f>
        <v>0</v>
      </c>
      <c r="I13" s="44">
        <f>SUM(Adresse!N14)</f>
        <v>9</v>
      </c>
      <c r="J13" s="44">
        <f>SUM(Vitesse!I14)</f>
        <v>7</v>
      </c>
      <c r="K13" s="45">
        <f>SUM(Route!I14)</f>
        <v>16</v>
      </c>
      <c r="L13" s="44">
        <f t="shared" si="0"/>
        <v>32</v>
      </c>
      <c r="M13" s="46">
        <v>11</v>
      </c>
    </row>
    <row r="14" spans="1:13" ht="18" customHeight="1">
      <c r="A14" s="41"/>
      <c r="B14" s="41"/>
      <c r="C14" s="42">
        <v>36</v>
      </c>
      <c r="D14" s="41" t="str">
        <f>IF(ISERROR(VLOOKUP($C14,DONNEES!$A:$G,4,FALSE)),"",VLOOKUP($C14,DONNEES!$A:$G,4,FALSE))</f>
        <v>VOISIN</v>
      </c>
      <c r="E14" s="41" t="str">
        <f>IF(ISERROR(VLOOKUP($C14,DONNEES!$A:$G,5,FALSE)),"",VLOOKUP($C14,DONNEES!$A:$G,5,FALSE))</f>
        <v>Robin</v>
      </c>
      <c r="F14" s="41" t="str">
        <f>IF(ISERROR(VLOOKUP($C14,DONNEES!$A:$G,2,FALSE)),"",VLOOKUP($C14,DONNEES!$A:$G,2,FALSE))</f>
        <v>CC Châteaubriant</v>
      </c>
      <c r="G14" s="43">
        <f>IF(ISERROR(VLOOKUP($C14,DONNEES!$A:$G,6,FALSE)),"",VLOOKUP($C14,DONNEES!$A:$G,6,FALSE))</f>
        <v>2003</v>
      </c>
      <c r="H14" s="44">
        <f>IF(ISERROR(VLOOKUP($C14,DONNEES!$A:$G,7,FALSE)),"",VLOOKUP($C14,DONNEES!$A:$G,7,FALSE))</f>
        <v>0</v>
      </c>
      <c r="I14" s="44">
        <f>SUM(Adresse!N26)</f>
        <v>5</v>
      </c>
      <c r="J14" s="44">
        <f>SUM(Vitesse!I26)</f>
        <v>9</v>
      </c>
      <c r="K14" s="45">
        <f>SUM(Route!I26)</f>
        <v>20</v>
      </c>
      <c r="L14" s="44">
        <f t="shared" si="0"/>
        <v>34</v>
      </c>
      <c r="M14" s="46">
        <v>12</v>
      </c>
    </row>
    <row r="15" spans="1:13" ht="18" customHeight="1">
      <c r="A15" s="41"/>
      <c r="B15" s="41"/>
      <c r="C15" s="42">
        <v>19</v>
      </c>
      <c r="D15" s="41" t="str">
        <f>IF(ISERROR(VLOOKUP($C15,DONNEES!$A:$G,4,FALSE)),"",VLOOKUP($C15,DONNEES!$A:$G,4,FALSE))</f>
        <v>RIAULT</v>
      </c>
      <c r="E15" s="41" t="str">
        <f>IF(ISERROR(VLOOKUP($C15,DONNEES!$A:$G,5,FALSE)),"",VLOOKUP($C15,DONNEES!$A:$G,5,FALSE))</f>
        <v>Antoine</v>
      </c>
      <c r="F15" s="41" t="str">
        <f>IF(ISERROR(VLOOKUP($C15,DONNEES!$A:$G,2,FALSE)),"",VLOOKUP($C15,DONNEES!$A:$G,2,FALSE))</f>
        <v>O C Nazairien</v>
      </c>
      <c r="G15" s="43">
        <f>IF(ISERROR(VLOOKUP($C15,DONNEES!$A:$G,6,FALSE)),"",VLOOKUP($C15,DONNEES!$A:$G,6,FALSE))</f>
        <v>2003</v>
      </c>
      <c r="H15" s="44">
        <f>IF(ISERROR(VLOOKUP($C15,DONNEES!$A:$G,7,FALSE)),"",VLOOKUP($C15,DONNEES!$A:$G,7,FALSE))</f>
        <v>0</v>
      </c>
      <c r="I15" s="44">
        <f>SUM(Adresse!N11)</f>
        <v>14</v>
      </c>
      <c r="J15" s="44">
        <f>SUM(Vitesse!I11)</f>
        <v>14</v>
      </c>
      <c r="K15" s="45">
        <f>SUM(Route!I11)</f>
        <v>17</v>
      </c>
      <c r="L15" s="44">
        <f t="shared" si="0"/>
        <v>45</v>
      </c>
      <c r="M15" s="46">
        <v>13</v>
      </c>
    </row>
    <row r="16" spans="1:13" ht="18" customHeight="1">
      <c r="A16" s="41"/>
      <c r="B16" s="41"/>
      <c r="C16" s="42">
        <v>45</v>
      </c>
      <c r="D16" s="41" t="str">
        <f>IF(ISERROR(VLOOKUP($C16,DONNEES!$A:$G,4,FALSE)),"",VLOOKUP($C16,DONNEES!$A:$G,4,FALSE))</f>
        <v>POUVREAU</v>
      </c>
      <c r="E16" s="41" t="str">
        <f>IF(ISERROR(VLOOKUP($C16,DONNEES!$A:$G,5,FALSE)),"",VLOOKUP($C16,DONNEES!$A:$G,5,FALSE))</f>
        <v>Aurélien</v>
      </c>
      <c r="F16" s="41" t="str">
        <f>IF(ISERROR(VLOOKUP($C16,DONNEES!$A:$G,2,FALSE)),"",VLOOKUP($C16,DONNEES!$A:$G,2,FALSE))</f>
        <v>VC St Sébastien</v>
      </c>
      <c r="G16" s="43">
        <f>IF(ISERROR(VLOOKUP($C16,DONNEES!$A:$G,6,FALSE)),"",VLOOKUP($C16,DONNEES!$A:$G,6,FALSE))</f>
        <v>2004</v>
      </c>
      <c r="H16" s="44">
        <f>IF(ISERROR(VLOOKUP($C16,DONNEES!$A:$G,7,FALSE)),"",VLOOKUP($C16,DONNEES!$A:$G,7,FALSE))</f>
        <v>0</v>
      </c>
      <c r="I16" s="44">
        <f>SUM(Adresse!N34)</f>
        <v>20</v>
      </c>
      <c r="J16" s="44">
        <f>SUM(Vitesse!I34)</f>
        <v>15</v>
      </c>
      <c r="K16" s="45">
        <f>SUM(Route!I34)</f>
        <v>10</v>
      </c>
      <c r="L16" s="44">
        <f t="shared" si="0"/>
        <v>45</v>
      </c>
      <c r="M16" s="46">
        <v>14</v>
      </c>
    </row>
    <row r="17" spans="1:13" ht="18" customHeight="1">
      <c r="A17" s="41"/>
      <c r="B17" s="41"/>
      <c r="C17" s="42">
        <v>39</v>
      </c>
      <c r="D17" s="41" t="str">
        <f>IF(ISERROR(VLOOKUP($C17,DONNEES!$A:$G,4,FALSE)),"",VLOOKUP($C17,DONNEES!$A:$G,4,FALSE))</f>
        <v>MAMBENNE</v>
      </c>
      <c r="E17" s="41" t="str">
        <f>IF(ISERROR(VLOOKUP($C17,DONNEES!$A:$G,5,FALSE)),"",VLOOKUP($C17,DONNEES!$A:$G,5,FALSE))</f>
        <v>Axel</v>
      </c>
      <c r="F17" s="41" t="str">
        <f>IF(ISERROR(VLOOKUP($C17,DONNEES!$A:$G,2,FALSE)),"",VLOOKUP($C17,DONNEES!$A:$G,2,FALSE))</f>
        <v>VC St Sébastien</v>
      </c>
      <c r="G17" s="43">
        <f>IF(ISERROR(VLOOKUP($C17,DONNEES!$A:$G,6,FALSE)),"",VLOOKUP($C17,DONNEES!$A:$G,6,FALSE))</f>
        <v>2004</v>
      </c>
      <c r="H17" s="44">
        <f>IF(ISERROR(VLOOKUP($C17,DONNEES!$A:$G,7,FALSE)),"",VLOOKUP($C17,DONNEES!$A:$G,7,FALSE))</f>
        <v>0</v>
      </c>
      <c r="I17" s="44">
        <f>SUM(Adresse!N29)</f>
        <v>15</v>
      </c>
      <c r="J17" s="44">
        <f>SUM(Vitesse!I29)</f>
        <v>13</v>
      </c>
      <c r="K17" s="45">
        <f>SUM(Route!I29)</f>
        <v>18</v>
      </c>
      <c r="L17" s="44">
        <f t="shared" si="0"/>
        <v>46</v>
      </c>
      <c r="M17" s="46">
        <v>15</v>
      </c>
    </row>
    <row r="18" spans="1:13" ht="18" customHeight="1">
      <c r="A18" s="41"/>
      <c r="B18" s="41"/>
      <c r="C18" s="42">
        <v>43</v>
      </c>
      <c r="D18" s="41" t="str">
        <f>IF(ISERROR(VLOOKUP($C18,DONNEES!$A:$G,4,FALSE)),"",VLOOKUP($C18,DONNEES!$A:$G,4,FALSE))</f>
        <v>PARIS </v>
      </c>
      <c r="E18" s="41" t="str">
        <f>IF(ISERROR(VLOOKUP($C18,DONNEES!$A:$G,5,FALSE)),"",VLOOKUP($C18,DONNEES!$A:$G,5,FALSE))</f>
        <v>Lilian</v>
      </c>
      <c r="F18" s="41" t="str">
        <f>IF(ISERROR(VLOOKUP($C18,DONNEES!$A:$G,2,FALSE)),"",VLOOKUP($C18,DONNEES!$A:$G,2,FALSE))</f>
        <v>CC Châteaubriant</v>
      </c>
      <c r="G18" s="43">
        <f>IF(ISERROR(VLOOKUP($C18,DONNEES!$A:$G,6,FALSE)),"",VLOOKUP($C18,DONNEES!$A:$G,6,FALSE))</f>
        <v>2003</v>
      </c>
      <c r="H18" s="44">
        <f>IF(ISERROR(VLOOKUP($C18,DONNEES!$A:$G,7,FALSE)),"",VLOOKUP($C18,DONNEES!$A:$G,7,FALSE))</f>
        <v>0</v>
      </c>
      <c r="I18" s="44">
        <f>SUM(Adresse!N33)</f>
        <v>11</v>
      </c>
      <c r="J18" s="44">
        <f>SUM(Vitesse!I33)</f>
        <v>19</v>
      </c>
      <c r="K18" s="45">
        <f>SUM(Route!I33)</f>
        <v>19</v>
      </c>
      <c r="L18" s="44">
        <f t="shared" si="0"/>
        <v>49</v>
      </c>
      <c r="M18" s="46">
        <v>16</v>
      </c>
    </row>
    <row r="19" spans="1:13" ht="18" customHeight="1">
      <c r="A19" s="41"/>
      <c r="B19" s="41"/>
      <c r="C19" s="42">
        <v>16</v>
      </c>
      <c r="D19" s="41" t="str">
        <f>IF(ISERROR(VLOOKUP($C19,DONNEES!$A:$G,4,FALSE)),"",VLOOKUP($C19,DONNEES!$A:$G,4,FALSE))</f>
        <v>TREGOUET</v>
      </c>
      <c r="E19" s="41" t="str">
        <f>IF(ISERROR(VLOOKUP($C19,DONNEES!$A:$G,5,FALSE)),"",VLOOKUP($C19,DONNEES!$A:$G,5,FALSE))</f>
        <v>Maurène</v>
      </c>
      <c r="F19" s="41" t="str">
        <f>IF(ISERROR(VLOOKUP($C19,DONNEES!$A:$G,2,FALSE)),"",VLOOKUP($C19,DONNEES!$A:$G,2,FALSE))</f>
        <v>S C Malestroit</v>
      </c>
      <c r="G19" s="43">
        <f>IF(ISERROR(VLOOKUP($C19,DONNEES!$A:$G,6,FALSE)),"",VLOOKUP($C19,DONNEES!$A:$G,6,FALSE))</f>
        <v>2004</v>
      </c>
      <c r="H19" s="44" t="str">
        <f>IF(ISERROR(VLOOKUP($C19,DONNEES!$A:$G,7,FALSE)),"",VLOOKUP($C19,DONNEES!$A:$G,7,FALSE))</f>
        <v>F</v>
      </c>
      <c r="I19" s="44">
        <f>SUM(Adresse!N8)</f>
        <v>22</v>
      </c>
      <c r="J19" s="44">
        <f>SUM(Vitesse!I8)</f>
        <v>20</v>
      </c>
      <c r="K19" s="45">
        <f>SUM(Route!I8)</f>
        <v>9</v>
      </c>
      <c r="L19" s="44">
        <f t="shared" si="0"/>
        <v>51</v>
      </c>
      <c r="M19" s="46">
        <v>17</v>
      </c>
    </row>
    <row r="20" spans="1:13" ht="18" customHeight="1">
      <c r="A20" s="41"/>
      <c r="B20" s="41"/>
      <c r="C20" s="42">
        <v>27</v>
      </c>
      <c r="D20" s="41" t="str">
        <f>IF(ISERROR(VLOOKUP($C20,DONNEES!$A:$G,4,FALSE)),"",VLOOKUP($C20,DONNEES!$A:$G,4,FALSE))</f>
        <v>CHIRON</v>
      </c>
      <c r="E20" s="41" t="str">
        <f>IF(ISERROR(VLOOKUP($C20,DONNEES!$A:$G,5,FALSE)),"",VLOOKUP($C20,DONNEES!$A:$G,5,FALSE))</f>
        <v>Quentin</v>
      </c>
      <c r="F20" s="41" t="str">
        <f>IF(ISERROR(VLOOKUP($C20,DONNEES!$A:$G,2,FALSE)),"",VLOOKUP($C20,DONNEES!$A:$G,2,FALSE))</f>
        <v>P Puceul</v>
      </c>
      <c r="G20" s="43">
        <f>IF(ISERROR(VLOOKUP($C20,DONNEES!$A:$G,6,FALSE)),"",VLOOKUP($C20,DONNEES!$A:$G,6,FALSE))</f>
        <v>2003</v>
      </c>
      <c r="H20" s="44">
        <f>IF(ISERROR(VLOOKUP($C20,DONNEES!$A:$G,7,FALSE)),"",VLOOKUP($C20,DONNEES!$A:$G,7,FALSE))</f>
        <v>0</v>
      </c>
      <c r="I20" s="44">
        <f>SUM(Adresse!N17)</f>
        <v>18</v>
      </c>
      <c r="J20" s="44">
        <f>SUM(Vitesse!I17)</f>
        <v>22</v>
      </c>
      <c r="K20" s="45">
        <f>SUM(Route!I17)</f>
        <v>14</v>
      </c>
      <c r="L20" s="44">
        <f t="shared" si="0"/>
        <v>54</v>
      </c>
      <c r="M20" s="46">
        <v>18</v>
      </c>
    </row>
    <row r="21" spans="1:13" ht="18" customHeight="1">
      <c r="A21" s="41"/>
      <c r="B21" s="41"/>
      <c r="C21" s="42">
        <v>22</v>
      </c>
      <c r="D21" s="41" t="str">
        <f>IF(ISERROR(VLOOKUP($C21,DONNEES!$A:$G,4,FALSE)),"",VLOOKUP($C21,DONNEES!$A:$G,4,FALSE))</f>
        <v>ALAIMI</v>
      </c>
      <c r="E21" s="41" t="str">
        <f>IF(ISERROR(VLOOKUP($C21,DONNEES!$A:$G,5,FALSE)),"",VLOOKUP($C21,DONNEES!$A:$G,5,FALSE))</f>
        <v>Rida</v>
      </c>
      <c r="F21" s="41" t="str">
        <f>IF(ISERROR(VLOOKUP($C21,DONNEES!$A:$G,2,FALSE)),"",VLOOKUP($C21,DONNEES!$A:$G,2,FALSE))</f>
        <v>VC St Sébastien</v>
      </c>
      <c r="G21" s="43">
        <f>IF(ISERROR(VLOOKUP($C21,DONNEES!$A:$G,6,FALSE)),"",VLOOKUP($C21,DONNEES!$A:$G,6,FALSE))</f>
        <v>2003</v>
      </c>
      <c r="H21" s="44">
        <f>IF(ISERROR(VLOOKUP($C21,DONNEES!$A:$G,7,FALSE)),"",VLOOKUP($C21,DONNEES!$A:$G,7,FALSE))</f>
        <v>0</v>
      </c>
      <c r="I21" s="44">
        <f>SUM(Adresse!N13)</f>
        <v>13</v>
      </c>
      <c r="J21" s="44">
        <f>SUM(Vitesse!I13)</f>
        <v>12</v>
      </c>
      <c r="K21" s="45">
        <f>SUM(Route!I13)</f>
        <v>32</v>
      </c>
      <c r="L21" s="44">
        <f t="shared" si="0"/>
        <v>57</v>
      </c>
      <c r="M21" s="46">
        <v>19</v>
      </c>
    </row>
    <row r="22" spans="1:13" ht="18" customHeight="1">
      <c r="A22" s="41"/>
      <c r="B22" s="41"/>
      <c r="C22" s="42">
        <v>17</v>
      </c>
      <c r="D22" s="41" t="str">
        <f>IF(ISERROR(VLOOKUP($C22,DONNEES!$A:$G,4,FALSE)),"",VLOOKUP($C22,DONNEES!$A:$G,4,FALSE))</f>
        <v>VIEL</v>
      </c>
      <c r="E22" s="41" t="str">
        <f>IF(ISERROR(VLOOKUP($C22,DONNEES!$A:$G,5,FALSE)),"",VLOOKUP($C22,DONNEES!$A:$G,5,FALSE))</f>
        <v>Mathéo</v>
      </c>
      <c r="F22" s="41" t="str">
        <f>IF(ISERROR(VLOOKUP($C22,DONNEES!$A:$G,2,FALSE)),"",VLOOKUP($C22,DONNEES!$A:$G,2,FALSE))</f>
        <v>R.L. Bazouge</v>
      </c>
      <c r="G22" s="43">
        <f>IF(ISERROR(VLOOKUP($C22,DONNEES!$A:$G,6,FALSE)),"",VLOOKUP($C22,DONNEES!$A:$G,6,FALSE))</f>
        <v>2004</v>
      </c>
      <c r="H22" s="44">
        <f>IF(ISERROR(VLOOKUP($C22,DONNEES!$A:$G,7,FALSE)),"",VLOOKUP($C22,DONNEES!$A:$G,7,FALSE))</f>
        <v>0</v>
      </c>
      <c r="I22" s="44">
        <f>SUM(Adresse!N9)</f>
        <v>17</v>
      </c>
      <c r="J22" s="44">
        <f>SUM(Vitesse!I9)</f>
        <v>31</v>
      </c>
      <c r="K22" s="45">
        <f>SUM(Route!I9)</f>
        <v>11</v>
      </c>
      <c r="L22" s="44">
        <f t="shared" si="0"/>
        <v>59</v>
      </c>
      <c r="M22" s="46">
        <v>20</v>
      </c>
    </row>
    <row r="23" spans="1:13" ht="18" customHeight="1">
      <c r="A23" s="41"/>
      <c r="B23" s="41"/>
      <c r="C23" s="42">
        <v>31</v>
      </c>
      <c r="D23" s="41" t="str">
        <f>IF(ISERROR(VLOOKUP($C23,DONNEES!$A:$G,4,FALSE)),"",VLOOKUP($C23,DONNEES!$A:$G,4,FALSE))</f>
        <v>ALEXANDRE</v>
      </c>
      <c r="E23" s="41" t="str">
        <f>IF(ISERROR(VLOOKUP($C23,DONNEES!$A:$G,5,FALSE)),"",VLOOKUP($C23,DONNEES!$A:$G,5,FALSE))</f>
        <v>Paul Lou</v>
      </c>
      <c r="F23" s="41" t="str">
        <f>IF(ISERROR(VLOOKUP($C23,DONNEES!$A:$G,2,FALSE)),"",VLOOKUP($C23,DONNEES!$A:$G,2,FALSE))</f>
        <v>O C C Cesson</v>
      </c>
      <c r="G23" s="43">
        <f>IF(ISERROR(VLOOKUP($C23,DONNEES!$A:$G,6,FALSE)),"",VLOOKUP($C23,DONNEES!$A:$G,6,FALSE))</f>
        <v>2003</v>
      </c>
      <c r="H23" s="44">
        <f>IF(ISERROR(VLOOKUP($C23,DONNEES!$A:$G,7,FALSE)),"",VLOOKUP($C23,DONNEES!$A:$G,7,FALSE))</f>
        <v>0</v>
      </c>
      <c r="I23" s="44">
        <f>SUM(Adresse!N21)</f>
        <v>21</v>
      </c>
      <c r="J23" s="44">
        <f>SUM(Vitesse!I21)</f>
        <v>17</v>
      </c>
      <c r="K23" s="45">
        <f>SUM(Route!I21)</f>
        <v>22</v>
      </c>
      <c r="L23" s="44">
        <f t="shared" si="0"/>
        <v>60</v>
      </c>
      <c r="M23" s="46">
        <v>21</v>
      </c>
    </row>
    <row r="24" spans="1:13" ht="18" customHeight="1">
      <c r="A24" s="41"/>
      <c r="B24" s="41"/>
      <c r="C24" s="42">
        <v>13</v>
      </c>
      <c r="D24" s="41" t="str">
        <f>IF(ISERROR(VLOOKUP($C24,DONNEES!$A:$G,4,FALSE)),"",VLOOKUP($C24,DONNEES!$A:$G,4,FALSE))</f>
        <v>LAURENSOT</v>
      </c>
      <c r="E24" s="41" t="str">
        <f>IF(ISERROR(VLOOKUP($C24,DONNEES!$A:$G,5,FALSE)),"",VLOOKUP($C24,DONNEES!$A:$G,5,FALSE))</f>
        <v>Edgar</v>
      </c>
      <c r="F24" s="41" t="str">
        <f>IF(ISERROR(VLOOKUP($C24,DONNEES!$A:$G,2,FALSE)),"",VLOOKUP($C24,DONNEES!$A:$G,2,FALSE))</f>
        <v>O C C Cesson</v>
      </c>
      <c r="G24" s="43">
        <f>IF(ISERROR(VLOOKUP($C24,DONNEES!$A:$G,6,FALSE)),"",VLOOKUP($C24,DONNEES!$A:$G,6,FALSE))</f>
        <v>2004</v>
      </c>
      <c r="H24" s="44">
        <f>IF(ISERROR(VLOOKUP($C24,DONNEES!$A:$G,7,FALSE)),"",VLOOKUP($C24,DONNEES!$A:$G,7,FALSE))</f>
        <v>0</v>
      </c>
      <c r="I24" s="44">
        <f>SUM(Adresse!N5)</f>
        <v>24</v>
      </c>
      <c r="J24" s="44">
        <f>SUM(Vitesse!I5)</f>
        <v>16</v>
      </c>
      <c r="K24" s="45">
        <f>SUM(Route!I5)</f>
        <v>21</v>
      </c>
      <c r="L24" s="44">
        <f t="shared" si="0"/>
        <v>61</v>
      </c>
      <c r="M24" s="46">
        <v>22</v>
      </c>
    </row>
    <row r="25" spans="1:13" ht="18" customHeight="1">
      <c r="A25" s="41"/>
      <c r="B25" s="41"/>
      <c r="C25" s="42">
        <v>15</v>
      </c>
      <c r="D25" s="41" t="str">
        <f>IF(ISERROR(VLOOKUP($C25,DONNEES!$A:$G,4,FALSE)),"",VLOOKUP($C25,DONNEES!$A:$G,4,FALSE))</f>
        <v>FLEURY</v>
      </c>
      <c r="E25" s="41" t="str">
        <f>IF(ISERROR(VLOOKUP($C25,DONNEES!$A:$G,5,FALSE)),"",VLOOKUP($C25,DONNEES!$A:$G,5,FALSE))</f>
        <v>Nathan</v>
      </c>
      <c r="F25" s="41" t="str">
        <f>IF(ISERROR(VLOOKUP($C25,DONNEES!$A:$G,2,FALSE)),"",VLOOKUP($C25,DONNEES!$A:$G,2,FALSE))</f>
        <v>U S Ponchâteau</v>
      </c>
      <c r="G25" s="43">
        <f>IF(ISERROR(VLOOKUP($C25,DONNEES!$A:$G,6,FALSE)),"",VLOOKUP($C25,DONNEES!$A:$G,6,FALSE))</f>
        <v>2004</v>
      </c>
      <c r="H25" s="44">
        <f>IF(ISERROR(VLOOKUP($C25,DONNEES!$A:$G,7,FALSE)),"",VLOOKUP($C25,DONNEES!$A:$G,7,FALSE))</f>
        <v>0</v>
      </c>
      <c r="I25" s="44">
        <f>SUM(Adresse!N7)</f>
        <v>19</v>
      </c>
      <c r="J25" s="44">
        <f>SUM(Vitesse!I7)</f>
        <v>21</v>
      </c>
      <c r="K25" s="45">
        <f>SUM(Route!I7)</f>
        <v>23</v>
      </c>
      <c r="L25" s="44">
        <f t="shared" si="0"/>
        <v>63</v>
      </c>
      <c r="M25" s="46">
        <v>23</v>
      </c>
    </row>
    <row r="26" spans="1:13" ht="18" customHeight="1">
      <c r="A26" s="41"/>
      <c r="B26" s="41"/>
      <c r="C26" s="42">
        <v>38</v>
      </c>
      <c r="D26" s="41" t="str">
        <f>IF(ISERROR(VLOOKUP($C26,DONNEES!$A:$G,4,FALSE)),"",VLOOKUP($C26,DONNEES!$A:$G,4,FALSE))</f>
        <v>MONGODIN</v>
      </c>
      <c r="E26" s="41" t="str">
        <f>IF(ISERROR(VLOOKUP($C26,DONNEES!$A:$G,5,FALSE)),"",VLOOKUP($C26,DONNEES!$A:$G,5,FALSE))</f>
        <v>Ghislain</v>
      </c>
      <c r="F26" s="41" t="str">
        <f>IF(ISERROR(VLOOKUP($C26,DONNEES!$A:$G,2,FALSE)),"",VLOOKUP($C26,DONNEES!$A:$G,2,FALSE))</f>
        <v>R.L. Bazouge</v>
      </c>
      <c r="G26" s="43">
        <f>IF(ISERROR(VLOOKUP($C26,DONNEES!$A:$G,6,FALSE)),"",VLOOKUP($C26,DONNEES!$A:$G,6,FALSE))</f>
        <v>2003</v>
      </c>
      <c r="H26" s="44">
        <f>IF(ISERROR(VLOOKUP($C26,DONNEES!$A:$G,7,FALSE)),"",VLOOKUP($C26,DONNEES!$A:$G,7,FALSE))</f>
        <v>0</v>
      </c>
      <c r="I26" s="44">
        <f>SUM(Adresse!N28)</f>
        <v>27</v>
      </c>
      <c r="J26" s="44">
        <f>SUM(Vitesse!I28)</f>
        <v>23</v>
      </c>
      <c r="K26" s="45">
        <f>SUM(Route!I28)</f>
        <v>13</v>
      </c>
      <c r="L26" s="44">
        <f t="shared" si="0"/>
        <v>63</v>
      </c>
      <c r="M26" s="46">
        <v>24</v>
      </c>
    </row>
    <row r="27" spans="1:13" ht="18" customHeight="1">
      <c r="A27" s="41"/>
      <c r="B27" s="41"/>
      <c r="C27" s="42">
        <v>41</v>
      </c>
      <c r="D27" s="41" t="str">
        <f>IF(ISERROR(VLOOKUP($C27,DONNEES!$A:$G,4,FALSE)),"",VLOOKUP($C27,DONNEES!$A:$G,4,FALSE))</f>
        <v>VANNIER</v>
      </c>
      <c r="E27" s="41" t="str">
        <f>IF(ISERROR(VLOOKUP($C27,DONNEES!$A:$G,5,FALSE)),"",VLOOKUP($C27,DONNEES!$A:$G,5,FALSE))</f>
        <v>Erwan</v>
      </c>
      <c r="F27" s="41" t="str">
        <f>IF(ISERROR(VLOOKUP($C27,DONNEES!$A:$G,2,FALSE)),"",VLOOKUP($C27,DONNEES!$A:$G,2,FALSE))</f>
        <v>R.L. Bazouge</v>
      </c>
      <c r="G27" s="43">
        <f>IF(ISERROR(VLOOKUP($C27,DONNEES!$A:$G,6,FALSE)),"",VLOOKUP($C27,DONNEES!$A:$G,6,FALSE))</f>
        <v>2004</v>
      </c>
      <c r="H27" s="44">
        <f>IF(ISERROR(VLOOKUP($C27,DONNEES!$A:$G,7,FALSE)),"",VLOOKUP($C27,DONNEES!$A:$G,7,FALSE))</f>
        <v>0</v>
      </c>
      <c r="I27" s="44">
        <f>SUM(Adresse!N31)</f>
        <v>23</v>
      </c>
      <c r="J27" s="44">
        <f>SUM(Vitesse!I31)</f>
        <v>25</v>
      </c>
      <c r="K27" s="45">
        <f>SUM(Route!I31)</f>
        <v>24</v>
      </c>
      <c r="L27" s="44">
        <f t="shared" si="0"/>
        <v>72</v>
      </c>
      <c r="M27" s="46">
        <v>25</v>
      </c>
    </row>
    <row r="28" spans="1:13" ht="18" customHeight="1">
      <c r="A28" s="41"/>
      <c r="B28" s="41"/>
      <c r="C28" s="42">
        <v>42</v>
      </c>
      <c r="D28" s="41" t="str">
        <f>IF(ISERROR(VLOOKUP($C28,DONNEES!$A:$G,4,FALSE)),"",VLOOKUP($C28,DONNEES!$A:$G,4,FALSE))</f>
        <v>MAISONNEUVE</v>
      </c>
      <c r="E28" s="41" t="str">
        <f>IF(ISERROR(VLOOKUP($C28,DONNEES!$A:$G,5,FALSE)),"",VLOOKUP($C28,DONNEES!$A:$G,5,FALSE))</f>
        <v>Mathieu</v>
      </c>
      <c r="F28" s="41" t="str">
        <f>IF(ISERROR(VLOOKUP($C28,DONNEES!$A:$G,2,FALSE)),"",VLOOKUP($C28,DONNEES!$A:$G,2,FALSE))</f>
        <v>VC St Sébastien</v>
      </c>
      <c r="G28" s="43">
        <f>IF(ISERROR(VLOOKUP($C28,DONNEES!$A:$G,6,FALSE)),"",VLOOKUP($C28,DONNEES!$A:$G,6,FALSE))</f>
        <v>2004</v>
      </c>
      <c r="H28" s="44">
        <f>IF(ISERROR(VLOOKUP($C28,DONNEES!$A:$G,7,FALSE)),"",VLOOKUP($C28,DONNEES!$A:$G,7,FALSE))</f>
        <v>0</v>
      </c>
      <c r="I28" s="44">
        <f>SUM(Adresse!N32)</f>
        <v>25</v>
      </c>
      <c r="J28" s="44">
        <f>SUM(Vitesse!I32)</f>
        <v>27</v>
      </c>
      <c r="K28" s="45">
        <f>SUM(Route!I32)</f>
        <v>25</v>
      </c>
      <c r="L28" s="44">
        <f t="shared" si="0"/>
        <v>77</v>
      </c>
      <c r="M28" s="46">
        <v>26</v>
      </c>
    </row>
    <row r="29" spans="1:13" ht="18" customHeight="1">
      <c r="A29" s="41"/>
      <c r="B29" s="41"/>
      <c r="C29" s="42">
        <v>26</v>
      </c>
      <c r="D29" s="41" t="str">
        <f>IF(ISERROR(VLOOKUP($C29,DONNEES!$A:$G,4,FALSE)),"",VLOOKUP($C29,DONNEES!$A:$G,4,FALSE))</f>
        <v>LEMARIE</v>
      </c>
      <c r="E29" s="41" t="str">
        <f>IF(ISERROR(VLOOKUP($C29,DONNEES!$A:$G,5,FALSE)),"",VLOOKUP($C29,DONNEES!$A:$G,5,FALSE))</f>
        <v>Thibault</v>
      </c>
      <c r="F29" s="41" t="str">
        <f>IF(ISERROR(VLOOKUP($C29,DONNEES!$A:$G,2,FALSE)),"",VLOOKUP($C29,DONNEES!$A:$G,2,FALSE))</f>
        <v>U S Ponchâteau</v>
      </c>
      <c r="G29" s="43">
        <f>IF(ISERROR(VLOOKUP($C29,DONNEES!$A:$G,6,FALSE)),"",VLOOKUP($C29,DONNEES!$A:$G,6,FALSE))</f>
        <v>2004</v>
      </c>
      <c r="H29" s="44">
        <f>IF(ISERROR(VLOOKUP($C29,DONNEES!$A:$G,7,FALSE)),"",VLOOKUP($C29,DONNEES!$A:$G,7,FALSE))</f>
        <v>0</v>
      </c>
      <c r="I29" s="44">
        <f>SUM(Adresse!N16)</f>
        <v>26</v>
      </c>
      <c r="J29" s="44">
        <f>SUM(Vitesse!I16)</f>
        <v>30</v>
      </c>
      <c r="K29" s="45">
        <f>SUM(Route!I16)</f>
        <v>26</v>
      </c>
      <c r="L29" s="44">
        <f t="shared" si="0"/>
        <v>82</v>
      </c>
      <c r="M29" s="46">
        <v>27</v>
      </c>
    </row>
    <row r="30" spans="1:13" ht="18" customHeight="1">
      <c r="A30" s="41"/>
      <c r="B30" s="41"/>
      <c r="C30" s="42">
        <v>14</v>
      </c>
      <c r="D30" s="41" t="str">
        <f>IF(ISERROR(VLOOKUP($C30,DONNEES!$A:$G,4,FALSE)),"",VLOOKUP($C30,DONNEES!$A:$G,4,FALSE))</f>
        <v>BARASCUD</v>
      </c>
      <c r="E30" s="41" t="str">
        <f>IF(ISERROR(VLOOKUP($C30,DONNEES!$A:$G,5,FALSE)),"",VLOOKUP($C30,DONNEES!$A:$G,5,FALSE))</f>
        <v>Maryse</v>
      </c>
      <c r="F30" s="41" t="str">
        <f>IF(ISERROR(VLOOKUP($C30,DONNEES!$A:$G,2,FALSE)),"",VLOOKUP($C30,DONNEES!$A:$G,2,FALSE))</f>
        <v>R.L. Bazouge</v>
      </c>
      <c r="G30" s="43">
        <f>IF(ISERROR(VLOOKUP($C30,DONNEES!$A:$G,6,FALSE)),"",VLOOKUP($C30,DONNEES!$A:$G,6,FALSE))</f>
        <v>2003</v>
      </c>
      <c r="H30" s="44" t="str">
        <f>IF(ISERROR(VLOOKUP($C30,DONNEES!$A:$G,7,FALSE)),"",VLOOKUP($C30,DONNEES!$A:$G,7,FALSE))</f>
        <v>F</v>
      </c>
      <c r="I30" s="44">
        <f>SUM(Adresse!N6)</f>
        <v>28</v>
      </c>
      <c r="J30" s="44">
        <f>SUM(Vitesse!I6)</f>
        <v>26</v>
      </c>
      <c r="K30" s="45">
        <f>SUM(Route!I6)</f>
        <v>28</v>
      </c>
      <c r="L30" s="44">
        <f t="shared" si="0"/>
        <v>82</v>
      </c>
      <c r="M30" s="46">
        <v>28</v>
      </c>
    </row>
    <row r="31" spans="1:13" ht="18" customHeight="1">
      <c r="A31" s="41"/>
      <c r="B31" s="41"/>
      <c r="C31" s="42">
        <v>24</v>
      </c>
      <c r="D31" s="41" t="str">
        <f>IF(ISERROR(VLOOKUP($C31,DONNEES!$A:$G,4,FALSE)),"",VLOOKUP($C31,DONNEES!$A:$G,4,FALSE))</f>
        <v>BLOND</v>
      </c>
      <c r="E31" s="41" t="str">
        <f>IF(ISERROR(VLOOKUP($C31,DONNEES!$A:$G,5,FALSE)),"",VLOOKUP($C31,DONNEES!$A:$G,5,FALSE))</f>
        <v>Adrien</v>
      </c>
      <c r="F31" s="41" t="str">
        <f>IF(ISERROR(VLOOKUP($C31,DONNEES!$A:$G,2,FALSE)),"",VLOOKUP($C31,DONNEES!$A:$G,2,FALSE))</f>
        <v>O C C Cesson</v>
      </c>
      <c r="G31" s="43">
        <f>IF(ISERROR(VLOOKUP($C31,DONNEES!$A:$G,6,FALSE)),"",VLOOKUP($C31,DONNEES!$A:$G,6,FALSE))</f>
        <v>2004</v>
      </c>
      <c r="H31" s="44">
        <f>IF(ISERROR(VLOOKUP($C31,DONNEES!$A:$G,7,FALSE)),"",VLOOKUP($C31,DONNEES!$A:$G,7,FALSE))</f>
        <v>0</v>
      </c>
      <c r="I31" s="44">
        <f>SUM(Adresse!N15)</f>
        <v>31</v>
      </c>
      <c r="J31" s="44">
        <f>SUM(Vitesse!I15)</f>
        <v>24</v>
      </c>
      <c r="K31" s="45">
        <f>SUM(Route!I15)</f>
        <v>30</v>
      </c>
      <c r="L31" s="44">
        <f t="shared" si="0"/>
        <v>85</v>
      </c>
      <c r="M31" s="46">
        <v>29</v>
      </c>
    </row>
    <row r="32" spans="1:13" ht="18" customHeight="1">
      <c r="A32" s="41"/>
      <c r="B32" s="41"/>
      <c r="C32" s="42">
        <v>33</v>
      </c>
      <c r="D32" s="41" t="str">
        <f>IF(ISERROR(VLOOKUP($C32,DONNEES!$A:$G,4,FALSE)),"",VLOOKUP($C32,DONNEES!$A:$G,4,FALSE))</f>
        <v>LOSTHE</v>
      </c>
      <c r="E32" s="41" t="str">
        <f>IF(ISERROR(VLOOKUP($C32,DONNEES!$A:$G,5,FALSE)),"",VLOOKUP($C32,DONNEES!$A:$G,5,FALSE))</f>
        <v>Mattis</v>
      </c>
      <c r="F32" s="41" t="str">
        <f>IF(ISERROR(VLOOKUP($C32,DONNEES!$A:$G,2,FALSE)),"",VLOOKUP($C32,DONNEES!$A:$G,2,FALSE))</f>
        <v>U S Ponchâteau</v>
      </c>
      <c r="G32" s="43">
        <f>IF(ISERROR(VLOOKUP($C32,DONNEES!$A:$G,6,FALSE)),"",VLOOKUP($C32,DONNEES!$A:$G,6,FALSE))</f>
        <v>2003</v>
      </c>
      <c r="H32" s="44">
        <f>IF(ISERROR(VLOOKUP($C32,DONNEES!$A:$G,7,FALSE)),"",VLOOKUP($C32,DONNEES!$A:$G,7,FALSE))</f>
        <v>0</v>
      </c>
      <c r="I32" s="44">
        <f>SUM(Adresse!N23)</f>
        <v>29</v>
      </c>
      <c r="J32" s="44">
        <f>SUM(Vitesse!I23)</f>
        <v>29</v>
      </c>
      <c r="K32" s="45">
        <f>SUM(Route!I23)</f>
        <v>29</v>
      </c>
      <c r="L32" s="44">
        <f t="shared" si="0"/>
        <v>87</v>
      </c>
      <c r="M32" s="46">
        <v>30</v>
      </c>
    </row>
    <row r="33" spans="1:13" ht="18" customHeight="1">
      <c r="A33" s="41"/>
      <c r="B33" s="41"/>
      <c r="C33" s="42">
        <v>34</v>
      </c>
      <c r="D33" s="41" t="str">
        <f>IF(ISERROR(VLOOKUP($C33,DONNEES!$A:$G,4,FALSE)),"",VLOOKUP($C33,DONNEES!$A:$G,4,FALSE))</f>
        <v>BACONNAIS</v>
      </c>
      <c r="E33" s="41" t="str">
        <f>IF(ISERROR(VLOOKUP($C33,DONNEES!$A:$G,5,FALSE)),"",VLOOKUP($C33,DONNEES!$A:$G,5,FALSE))</f>
        <v>Maxime</v>
      </c>
      <c r="F33" s="41" t="str">
        <f>IF(ISERROR(VLOOKUP($C33,DONNEES!$A:$G,2,FALSE)),"",VLOOKUP($C33,DONNEES!$A:$G,2,FALSE))</f>
        <v>A C St Brévin</v>
      </c>
      <c r="G33" s="43">
        <f>IF(ISERROR(VLOOKUP($C33,DONNEES!$A:$G,6,FALSE)),"",VLOOKUP($C33,DONNEES!$A:$G,6,FALSE))</f>
        <v>2004</v>
      </c>
      <c r="H33" s="44">
        <f>IF(ISERROR(VLOOKUP($C33,DONNEES!$A:$G,7,FALSE)),"",VLOOKUP($C33,DONNEES!$A:$G,7,FALSE))</f>
        <v>0</v>
      </c>
      <c r="I33" s="44">
        <f>SUM(Adresse!N24)</f>
        <v>30</v>
      </c>
      <c r="J33" s="44">
        <f>SUM(Vitesse!I24)</f>
        <v>32</v>
      </c>
      <c r="K33" s="45">
        <f>SUM(Route!I24)</f>
        <v>27</v>
      </c>
      <c r="L33" s="44">
        <f t="shared" si="0"/>
        <v>89</v>
      </c>
      <c r="M33" s="46">
        <v>31</v>
      </c>
    </row>
    <row r="34" spans="1:13" ht="18" customHeight="1">
      <c r="A34" s="41"/>
      <c r="B34" s="41"/>
      <c r="C34" s="42">
        <v>18</v>
      </c>
      <c r="D34" s="41" t="str">
        <f>IF(ISERROR(VLOOKUP($C34,DONNEES!$A:$G,4,FALSE)),"",VLOOKUP($C34,DONNEES!$A:$G,4,FALSE))</f>
        <v>BORGET</v>
      </c>
      <c r="E34" s="41" t="str">
        <f>IF(ISERROR(VLOOKUP($C34,DONNEES!$A:$G,5,FALSE)),"",VLOOKUP($C34,DONNEES!$A:$G,5,FALSE))</f>
        <v>Evan</v>
      </c>
      <c r="F34" s="41" t="str">
        <f>IF(ISERROR(VLOOKUP($C34,DONNEES!$A:$G,2,FALSE)),"",VLOOKUP($C34,DONNEES!$A:$G,2,FALSE))</f>
        <v>P Puceul</v>
      </c>
      <c r="G34" s="43">
        <f>IF(ISERROR(VLOOKUP($C34,DONNEES!$A:$G,6,FALSE)),"",VLOOKUP($C34,DONNEES!$A:$G,6,FALSE))</f>
        <v>2003</v>
      </c>
      <c r="H34" s="44">
        <f>IF(ISERROR(VLOOKUP($C34,DONNEES!$A:$G,7,FALSE)),"",VLOOKUP($C34,DONNEES!$A:$G,7,FALSE))</f>
        <v>0</v>
      </c>
      <c r="I34" s="44">
        <f>SUM(Adresse!N10)</f>
        <v>32</v>
      </c>
      <c r="J34" s="44">
        <f>SUM(Vitesse!I10)</f>
        <v>28</v>
      </c>
      <c r="K34" s="45">
        <f>SUM(Route!I10)</f>
        <v>31</v>
      </c>
      <c r="L34" s="44">
        <f t="shared" si="0"/>
        <v>91</v>
      </c>
      <c r="M34" s="46">
        <v>32</v>
      </c>
    </row>
  </sheetData>
  <mergeCells count="2">
    <mergeCell ref="C1:H1"/>
    <mergeCell ref="L1:M1"/>
  </mergeCells>
  <printOptions horizontalCentered="1"/>
  <pageMargins left="0.7875" right="0.7875" top="0.7875" bottom="0.5118055555555555" header="0.5118055555555555" footer="0.5118055555555555"/>
  <pageSetup fitToHeight="0" fitToWidth="1" horizontalDpi="300" verticalDpi="300" orientation="portrait" paperSize="9"/>
  <headerFooter alignWithMargins="0">
    <oddHeader>&amp;L&amp;"Modern No. 20,Normal"&amp;12BILAN  POUSSINS&amp;C&amp;"Modern No. 20,Normal"&amp;12Challenge  LEGOUALLEC&amp;R&amp;D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S10"/>
  <sheetViews>
    <sheetView workbookViewId="0" topLeftCell="A1">
      <selection activeCell="L36" sqref="L36"/>
    </sheetView>
  </sheetViews>
  <sheetFormatPr defaultColWidth="11.421875" defaultRowHeight="12.75"/>
  <cols>
    <col min="1" max="1" width="4.28125" style="0" customWidth="1"/>
    <col min="2" max="2" width="15.28125" style="0" customWidth="1"/>
    <col min="3" max="3" width="13.140625" style="0" customWidth="1"/>
    <col min="4" max="4" width="8.7109375" style="0" customWidth="1"/>
    <col min="5" max="5" width="6.140625" style="0" customWidth="1"/>
    <col min="6" max="7" width="0" style="0" hidden="1" customWidth="1"/>
    <col min="8" max="8" width="3.421875" style="0" customWidth="1"/>
    <col min="9" max="9" width="3.8515625" style="0" customWidth="1"/>
    <col min="11" max="11" width="0" style="0" hidden="1" customWidth="1"/>
    <col min="12" max="12" width="11.28125" style="0" customWidth="1"/>
    <col min="13" max="13" width="5.28125" style="0" customWidth="1"/>
    <col min="14" max="14" width="8.140625" style="0" customWidth="1"/>
    <col min="15" max="15" width="5.140625" style="0" customWidth="1"/>
    <col min="16" max="16" width="4.421875" style="0" customWidth="1"/>
    <col min="17" max="17" width="4.8515625" style="0" customWidth="1"/>
    <col min="18" max="18" width="6.421875" style="0" customWidth="1"/>
    <col min="19" max="19" width="5.7109375" style="0" customWidth="1"/>
  </cols>
  <sheetData>
    <row r="1" spans="1:17" ht="12.75">
      <c r="A1" s="91"/>
      <c r="B1" s="92"/>
      <c r="C1" s="92"/>
      <c r="D1" s="91"/>
      <c r="E1" s="92"/>
      <c r="M1" s="2"/>
      <c r="N1" s="2"/>
      <c r="O1" s="2"/>
      <c r="Q1" s="2"/>
    </row>
    <row r="2" spans="1:19" ht="12.75">
      <c r="A2" s="130" t="s">
        <v>110</v>
      </c>
      <c r="B2" s="130"/>
      <c r="C2" s="130"/>
      <c r="D2" s="130"/>
      <c r="E2" s="130"/>
      <c r="H2" s="93"/>
      <c r="I2" s="94"/>
      <c r="J2" s="95" t="s">
        <v>111</v>
      </c>
      <c r="K2" s="96"/>
      <c r="L2" s="96" t="s">
        <v>94</v>
      </c>
      <c r="M2" s="97"/>
      <c r="N2" s="131" t="s">
        <v>95</v>
      </c>
      <c r="O2" s="131"/>
      <c r="P2" s="132" t="s">
        <v>96</v>
      </c>
      <c r="Q2" s="132"/>
      <c r="R2" s="96" t="s">
        <v>97</v>
      </c>
      <c r="S2" s="98" t="s">
        <v>102</v>
      </c>
    </row>
    <row r="3" spans="1:19" ht="41.25">
      <c r="A3" s="99" t="s">
        <v>0</v>
      </c>
      <c r="B3" s="100" t="s">
        <v>1</v>
      </c>
      <c r="C3" s="100" t="s">
        <v>99</v>
      </c>
      <c r="D3" s="101" t="s">
        <v>112</v>
      </c>
      <c r="E3" s="100" t="s">
        <v>5</v>
      </c>
      <c r="F3" s="102"/>
      <c r="G3" s="103" t="s">
        <v>100</v>
      </c>
      <c r="H3" s="104" t="s">
        <v>104</v>
      </c>
      <c r="I3" s="105" t="s">
        <v>105</v>
      </c>
      <c r="J3" s="106" t="s">
        <v>106</v>
      </c>
      <c r="K3" s="106" t="s">
        <v>107</v>
      </c>
      <c r="L3" s="106" t="s">
        <v>97</v>
      </c>
      <c r="M3" s="107" t="s">
        <v>108</v>
      </c>
      <c r="N3" s="106" t="s">
        <v>109</v>
      </c>
      <c r="O3" s="107" t="s">
        <v>108</v>
      </c>
      <c r="P3" s="107" t="s">
        <v>102</v>
      </c>
      <c r="Q3" s="107" t="s">
        <v>108</v>
      </c>
      <c r="R3" s="106" t="s">
        <v>108</v>
      </c>
      <c r="S3" s="106" t="s">
        <v>113</v>
      </c>
    </row>
    <row r="4" spans="1:19" ht="19.5" customHeight="1">
      <c r="A4" s="108">
        <v>1</v>
      </c>
      <c r="B4" s="109" t="s">
        <v>114</v>
      </c>
      <c r="C4" s="109" t="s">
        <v>115</v>
      </c>
      <c r="D4" s="110" t="s">
        <v>116</v>
      </c>
      <c r="E4" s="111">
        <v>2005</v>
      </c>
      <c r="F4" s="112">
        <v>5.78703703703704E-05</v>
      </c>
      <c r="G4" s="113"/>
      <c r="H4" s="114"/>
      <c r="I4" s="115">
        <v>1</v>
      </c>
      <c r="J4" s="116">
        <v>0.0008876157407407407</v>
      </c>
      <c r="K4" s="116">
        <f aca="true" t="shared" si="0" ref="K4:K10">F4*I4+H4*6*F4</f>
        <v>5.78703703703704E-05</v>
      </c>
      <c r="L4" s="116">
        <f aca="true" t="shared" si="1" ref="L4:L10">SUM(J4:K4)</f>
        <v>0.0009454861111111111</v>
      </c>
      <c r="M4" s="12">
        <v>1</v>
      </c>
      <c r="N4" s="117">
        <v>11.078</v>
      </c>
      <c r="O4" s="12">
        <v>2</v>
      </c>
      <c r="P4" s="118">
        <v>1</v>
      </c>
      <c r="Q4" s="118">
        <v>1</v>
      </c>
      <c r="R4" s="12">
        <f aca="true" t="shared" si="2" ref="R4:R10">Q4+M4+O4</f>
        <v>4</v>
      </c>
      <c r="S4" s="12">
        <v>1</v>
      </c>
    </row>
    <row r="5" spans="1:19" ht="19.5" customHeight="1">
      <c r="A5" s="108">
        <v>3</v>
      </c>
      <c r="B5" s="109" t="s">
        <v>117</v>
      </c>
      <c r="C5" s="109" t="s">
        <v>118</v>
      </c>
      <c r="D5" s="109" t="s">
        <v>119</v>
      </c>
      <c r="E5" s="119">
        <v>2006</v>
      </c>
      <c r="F5" s="112">
        <v>5.78703703703704E-05</v>
      </c>
      <c r="G5" s="120"/>
      <c r="H5" s="114"/>
      <c r="I5" s="115">
        <v>1</v>
      </c>
      <c r="J5" s="116">
        <v>0.0011197916666666667</v>
      </c>
      <c r="K5" s="116">
        <f t="shared" si="0"/>
        <v>5.78703703703704E-05</v>
      </c>
      <c r="L5" s="116">
        <f t="shared" si="1"/>
        <v>0.0011776620370370372</v>
      </c>
      <c r="M5" s="12">
        <v>3</v>
      </c>
      <c r="N5" s="117">
        <v>10.747</v>
      </c>
      <c r="O5" s="12">
        <v>1</v>
      </c>
      <c r="P5" s="118">
        <v>2</v>
      </c>
      <c r="Q5" s="118">
        <v>2</v>
      </c>
      <c r="R5" s="12">
        <f t="shared" si="2"/>
        <v>6</v>
      </c>
      <c r="S5" s="12">
        <v>2</v>
      </c>
    </row>
    <row r="6" spans="1:19" ht="19.5" customHeight="1">
      <c r="A6" s="108">
        <v>2</v>
      </c>
      <c r="B6" s="121" t="s">
        <v>30</v>
      </c>
      <c r="C6" s="121" t="s">
        <v>120</v>
      </c>
      <c r="D6" s="110" t="s">
        <v>121</v>
      </c>
      <c r="E6" s="111">
        <v>2005</v>
      </c>
      <c r="F6" s="112">
        <v>5.78703703703704E-05</v>
      </c>
      <c r="G6" s="120"/>
      <c r="H6" s="114"/>
      <c r="I6" s="115">
        <v>1</v>
      </c>
      <c r="J6" s="116">
        <v>0.0010417824074074075</v>
      </c>
      <c r="K6" s="116">
        <f t="shared" si="0"/>
        <v>5.78703703703704E-05</v>
      </c>
      <c r="L6" s="116">
        <f t="shared" si="1"/>
        <v>0.001099652777777778</v>
      </c>
      <c r="M6" s="12">
        <v>2</v>
      </c>
      <c r="N6" s="117">
        <v>14.451</v>
      </c>
      <c r="O6" s="12">
        <v>6</v>
      </c>
      <c r="P6" s="118">
        <v>4</v>
      </c>
      <c r="Q6" s="118">
        <v>4</v>
      </c>
      <c r="R6" s="12">
        <f t="shared" si="2"/>
        <v>12</v>
      </c>
      <c r="S6" s="12">
        <v>3</v>
      </c>
    </row>
    <row r="7" spans="1:19" ht="19.5" customHeight="1">
      <c r="A7" s="108">
        <v>4</v>
      </c>
      <c r="B7" s="109" t="s">
        <v>122</v>
      </c>
      <c r="C7" s="109" t="s">
        <v>16</v>
      </c>
      <c r="D7" s="110" t="s">
        <v>123</v>
      </c>
      <c r="E7" s="111">
        <v>2005</v>
      </c>
      <c r="F7" s="112">
        <v>5.78703703703704E-05</v>
      </c>
      <c r="G7" s="120"/>
      <c r="H7" s="114"/>
      <c r="I7" s="115">
        <v>1</v>
      </c>
      <c r="J7" s="116">
        <v>0.001223726851851852</v>
      </c>
      <c r="K7" s="116">
        <f t="shared" si="0"/>
        <v>5.78703703703704E-05</v>
      </c>
      <c r="L7" s="116">
        <f t="shared" si="1"/>
        <v>0.0012815972222222224</v>
      </c>
      <c r="M7" s="12">
        <v>4</v>
      </c>
      <c r="N7" s="117">
        <v>12.566</v>
      </c>
      <c r="O7" s="12">
        <v>3</v>
      </c>
      <c r="P7" s="118">
        <v>6</v>
      </c>
      <c r="Q7" s="118">
        <v>6</v>
      </c>
      <c r="R7" s="12">
        <f t="shared" si="2"/>
        <v>13</v>
      </c>
      <c r="S7" s="12">
        <v>4</v>
      </c>
    </row>
    <row r="8" spans="1:19" ht="19.5" customHeight="1">
      <c r="A8" s="108">
        <v>8</v>
      </c>
      <c r="B8" s="109" t="s">
        <v>124</v>
      </c>
      <c r="C8" s="109" t="s">
        <v>26</v>
      </c>
      <c r="D8" s="122" t="s">
        <v>125</v>
      </c>
      <c r="E8" s="123">
        <v>2005</v>
      </c>
      <c r="F8" s="112">
        <v>5.78703703703704E-05</v>
      </c>
      <c r="G8" s="120"/>
      <c r="H8" s="114"/>
      <c r="I8" s="115">
        <v>5</v>
      </c>
      <c r="J8" s="116">
        <v>0.0012864583333333335</v>
      </c>
      <c r="K8" s="116">
        <f t="shared" si="0"/>
        <v>0.000289351851851852</v>
      </c>
      <c r="L8" s="116">
        <f t="shared" si="1"/>
        <v>0.0015758101851851855</v>
      </c>
      <c r="M8" s="12">
        <v>6</v>
      </c>
      <c r="N8" s="117">
        <v>13.026</v>
      </c>
      <c r="O8" s="12">
        <v>4</v>
      </c>
      <c r="P8" s="118">
        <v>3</v>
      </c>
      <c r="Q8" s="118">
        <v>3</v>
      </c>
      <c r="R8" s="12">
        <f t="shared" si="2"/>
        <v>13</v>
      </c>
      <c r="S8" s="12">
        <v>5</v>
      </c>
    </row>
    <row r="9" spans="1:19" ht="19.5" customHeight="1">
      <c r="A9" s="108">
        <v>6</v>
      </c>
      <c r="B9" s="121" t="s">
        <v>114</v>
      </c>
      <c r="C9" s="109" t="s">
        <v>126</v>
      </c>
      <c r="D9" s="109" t="s">
        <v>127</v>
      </c>
      <c r="E9" s="111">
        <v>2006</v>
      </c>
      <c r="F9" s="112">
        <v>5.7870370370370366E-05</v>
      </c>
      <c r="G9" s="113"/>
      <c r="H9" s="114"/>
      <c r="I9" s="115">
        <v>3</v>
      </c>
      <c r="J9" s="116">
        <v>0.001538888888888889</v>
      </c>
      <c r="K9" s="116">
        <f t="shared" si="0"/>
        <v>0.0001736111111111111</v>
      </c>
      <c r="L9" s="116">
        <f t="shared" si="1"/>
        <v>0.0017125</v>
      </c>
      <c r="M9" s="12">
        <v>7</v>
      </c>
      <c r="N9" s="117">
        <v>13.484</v>
      </c>
      <c r="O9" s="12">
        <v>5</v>
      </c>
      <c r="P9" s="118">
        <v>5</v>
      </c>
      <c r="Q9" s="118">
        <v>5</v>
      </c>
      <c r="R9" s="12">
        <f t="shared" si="2"/>
        <v>17</v>
      </c>
      <c r="S9" s="12">
        <v>6</v>
      </c>
    </row>
    <row r="10" spans="1:19" ht="19.5" customHeight="1">
      <c r="A10" s="108">
        <v>5</v>
      </c>
      <c r="B10" s="121" t="s">
        <v>48</v>
      </c>
      <c r="C10" s="121" t="s">
        <v>128</v>
      </c>
      <c r="D10" s="109" t="s">
        <v>19</v>
      </c>
      <c r="E10" s="111">
        <v>2006</v>
      </c>
      <c r="F10" s="112">
        <v>5.78703703703704E-05</v>
      </c>
      <c r="G10" s="120"/>
      <c r="H10" s="114"/>
      <c r="I10" s="115">
        <v>2</v>
      </c>
      <c r="J10" s="116">
        <v>0.0013078703703703703</v>
      </c>
      <c r="K10" s="116">
        <f t="shared" si="0"/>
        <v>0.0001157407407407408</v>
      </c>
      <c r="L10" s="116">
        <f t="shared" si="1"/>
        <v>0.0014236111111111112</v>
      </c>
      <c r="M10" s="12">
        <v>5</v>
      </c>
      <c r="N10" s="117">
        <v>14.958</v>
      </c>
      <c r="O10" s="12">
        <v>7</v>
      </c>
      <c r="P10" s="118">
        <v>7</v>
      </c>
      <c r="Q10" s="118">
        <v>7</v>
      </c>
      <c r="R10" s="12">
        <f t="shared" si="2"/>
        <v>19</v>
      </c>
      <c r="S10" s="12">
        <v>7</v>
      </c>
    </row>
  </sheetData>
  <mergeCells count="3">
    <mergeCell ref="A2:E2"/>
    <mergeCell ref="N2:O2"/>
    <mergeCell ref="P2:Q2"/>
  </mergeCells>
  <printOptions/>
  <pageMargins left="0.7083333333333334" right="0.7083333333333334" top="0.7479166666666667" bottom="0.7479166666666667" header="0.5118055555555555" footer="0.5118055555555555"/>
  <pageSetup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client</cp:lastModifiedBy>
  <dcterms:modified xsi:type="dcterms:W3CDTF">2011-04-12T17:58:57Z</dcterms:modified>
  <cp:category/>
  <cp:version/>
  <cp:contentType/>
  <cp:contentStatus/>
</cp:coreProperties>
</file>